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542C8D9D-CD14-4D7D-A484-2B4895F1316F}" xr6:coauthVersionLast="47" xr6:coauthVersionMax="47" xr10:uidLastSave="{00000000-0000-0000-0000-000000000000}"/>
  <bookViews>
    <workbookView xWindow="-108" yWindow="-108" windowWidth="23256" windowHeight="13896" xr2:uid="{3719E327-43CE-4823-9501-D1803542945F}"/>
  </bookViews>
  <sheets>
    <sheet name="Mas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1" l="1"/>
  <c r="H74" i="1" s="1"/>
  <c r="H73" i="1"/>
  <c r="H72" i="1"/>
  <c r="G71" i="1"/>
  <c r="H71" i="1" s="1"/>
  <c r="H75" i="1" s="1"/>
  <c r="H76" i="1" s="1"/>
  <c r="H77" i="1" s="1"/>
  <c r="E63" i="1"/>
  <c r="E60" i="1"/>
  <c r="E61" i="1" s="1"/>
  <c r="E58" i="1"/>
  <c r="D58" i="1"/>
  <c r="D60" i="1" s="1"/>
  <c r="D61" i="1" s="1"/>
  <c r="C45" i="1"/>
  <c r="C28" i="1"/>
  <c r="C14" i="1"/>
  <c r="C58" i="1" s="1"/>
  <c r="C60" i="1" s="1"/>
  <c r="C61" i="1" s="1"/>
  <c r="E11" i="1"/>
  <c r="D11" i="1"/>
  <c r="C9" i="1"/>
  <c r="C7" i="1"/>
</calcChain>
</file>

<file path=xl/sharedStrings.xml><?xml version="1.0" encoding="utf-8"?>
<sst xmlns="http://schemas.openxmlformats.org/spreadsheetml/2006/main" count="82" uniqueCount="78">
  <si>
    <t>2023-2024</t>
  </si>
  <si>
    <t>2024-2025</t>
  </si>
  <si>
    <t>Estimated Expenses</t>
  </si>
  <si>
    <t>INCOME</t>
  </si>
  <si>
    <t>Maintenance Fees</t>
  </si>
  <si>
    <t>Assessment Insurance</t>
  </si>
  <si>
    <t>Parking Income</t>
  </si>
  <si>
    <t>Interest Checking</t>
  </si>
  <si>
    <t>Surplus</t>
  </si>
  <si>
    <t>EXPENSES</t>
  </si>
  <si>
    <t>Administrative</t>
  </si>
  <si>
    <t>Management</t>
  </si>
  <si>
    <t>Office Expenses</t>
  </si>
  <si>
    <t>Workers Comp</t>
  </si>
  <si>
    <t>D &amp; O Ins</t>
  </si>
  <si>
    <t>Package</t>
  </si>
  <si>
    <t xml:space="preserve">Crime </t>
  </si>
  <si>
    <t>Umbrella</t>
  </si>
  <si>
    <t>Insurance</t>
  </si>
  <si>
    <t>Insurance Fees</t>
  </si>
  <si>
    <t>Bank Fees</t>
  </si>
  <si>
    <t>Accounting</t>
  </si>
  <si>
    <t>Legal Fees</t>
  </si>
  <si>
    <t>State Corporate Fees</t>
  </si>
  <si>
    <t>Licenses/permits</t>
  </si>
  <si>
    <t>Internet</t>
  </si>
  <si>
    <t>Utilities</t>
  </si>
  <si>
    <t>Water and Sewer</t>
  </si>
  <si>
    <t>Electricity</t>
  </si>
  <si>
    <t>Trash Removal</t>
  </si>
  <si>
    <t>Security Cameras &amp; Cable</t>
  </si>
  <si>
    <t>Natural gas</t>
  </si>
  <si>
    <t>Rep &amp; Maint</t>
  </si>
  <si>
    <t>Lawn Care</t>
  </si>
  <si>
    <t>Landscape Upgrades</t>
  </si>
  <si>
    <t>Irrigation Maint &amp; Supplies</t>
  </si>
  <si>
    <t>Fertilization</t>
  </si>
  <si>
    <t xml:space="preserve">Building Maint </t>
  </si>
  <si>
    <t>Cubhouse supplies &amp; Repairs</t>
  </si>
  <si>
    <t>Plumbing</t>
  </si>
  <si>
    <t>Pest Control</t>
  </si>
  <si>
    <t>Parking Enforcement</t>
  </si>
  <si>
    <t>Pest Control White Fly</t>
  </si>
  <si>
    <t>Fire Equipment Service</t>
  </si>
  <si>
    <t>Electrical Repairs</t>
  </si>
  <si>
    <t xml:space="preserve">Pool Repairs </t>
  </si>
  <si>
    <t>Contract Service</t>
  </si>
  <si>
    <t>Pool Maintenance</t>
  </si>
  <si>
    <t>Janitorial &amp; Maint Staff</t>
  </si>
  <si>
    <t>A/C Repair</t>
  </si>
  <si>
    <t>Community Upgrades/Continquency Funds</t>
  </si>
  <si>
    <t>Operating Expenses</t>
  </si>
  <si>
    <t>Reserve Funding</t>
  </si>
  <si>
    <t>TOTAL EXPENSES</t>
  </si>
  <si>
    <t>TOTAL INCOME</t>
  </si>
  <si>
    <t>Monthly Fees</t>
  </si>
  <si>
    <t xml:space="preserve"> Estimated  </t>
  </si>
  <si>
    <t xml:space="preserve"> Replacement  </t>
  </si>
  <si>
    <t xml:space="preserve">Balance to </t>
  </si>
  <si>
    <t xml:space="preserve"> Required Fiscal </t>
  </si>
  <si>
    <t>Description</t>
  </si>
  <si>
    <t xml:space="preserve"> Life </t>
  </si>
  <si>
    <t xml:space="preserve"> Remaining Life </t>
  </si>
  <si>
    <t xml:space="preserve"> Cost </t>
  </si>
  <si>
    <t>Fund</t>
  </si>
  <si>
    <t>Paving</t>
  </si>
  <si>
    <t>15 years</t>
  </si>
  <si>
    <t>Painting</t>
  </si>
  <si>
    <t xml:space="preserve">9 years </t>
  </si>
  <si>
    <t xml:space="preserve">Concrete Wall </t>
  </si>
  <si>
    <t>Pool</t>
  </si>
  <si>
    <t>8 years</t>
  </si>
  <si>
    <t>Total Reserves</t>
  </si>
  <si>
    <t>Per Building to Fund Reserves</t>
  </si>
  <si>
    <t>Per Building to Fund Reserves per Month</t>
  </si>
  <si>
    <t xml:space="preserve"> Balance 3/31/24</t>
  </si>
  <si>
    <t xml:space="preserve"> 2024/25 Funding </t>
  </si>
  <si>
    <t xml:space="preserve">                Resrve Funding for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</si>
</sst>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44" fontId="4" fillId="0" borderId="0" xfId="0" applyNumberFormat="1" applyFont="1"/>
    <xf numFmtId="42" fontId="4" fillId="0" borderId="0" xfId="1" applyNumberFormat="1" applyFont="1" applyAlignme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4" fontId="4" fillId="0" borderId="0" xfId="1" applyFont="1" applyAlignment="1"/>
    <xf numFmtId="44" fontId="5" fillId="0" borderId="0" xfId="1" applyFont="1"/>
    <xf numFmtId="44" fontId="4" fillId="0" borderId="0" xfId="1" applyFont="1"/>
    <xf numFmtId="44" fontId="5" fillId="0" borderId="1" xfId="1" applyFont="1" applyBorder="1" applyAlignment="1"/>
    <xf numFmtId="44" fontId="5" fillId="0" borderId="1" xfId="1" applyFont="1" applyBorder="1"/>
    <xf numFmtId="0" fontId="6" fillId="0" borderId="1" xfId="0" applyFont="1" applyBorder="1"/>
    <xf numFmtId="44" fontId="5" fillId="0" borderId="1" xfId="0" applyNumberFormat="1" applyFont="1" applyBorder="1"/>
    <xf numFmtId="42" fontId="5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F295-210D-446D-BD22-826B72401DB2}">
  <dimension ref="B3:H77"/>
  <sheetViews>
    <sheetView tabSelected="1" zoomScaleNormal="100" zoomScaleSheetLayoutView="100" workbookViewId="0">
      <selection activeCell="D8" sqref="D8"/>
    </sheetView>
  </sheetViews>
  <sheetFormatPr defaultRowHeight="14.4" x14ac:dyDescent="0.3"/>
  <cols>
    <col min="2" max="2" width="25.5546875" customWidth="1"/>
    <col min="3" max="3" width="12" bestFit="1" customWidth="1"/>
    <col min="4" max="4" width="15.88671875" customWidth="1"/>
    <col min="5" max="5" width="12" bestFit="1" customWidth="1"/>
    <col min="6" max="6" width="13.33203125" bestFit="1" customWidth="1"/>
    <col min="7" max="7" width="10.6640625" bestFit="1" customWidth="1"/>
    <col min="8" max="8" width="13.88671875" bestFit="1" customWidth="1"/>
  </cols>
  <sheetData>
    <row r="3" spans="2:8" x14ac:dyDescent="0.3">
      <c r="B3" s="1"/>
      <c r="C3" s="1"/>
      <c r="D3" s="1"/>
      <c r="E3" s="1"/>
      <c r="F3" s="1"/>
      <c r="G3" s="1"/>
      <c r="H3" s="1"/>
    </row>
    <row r="4" spans="2:8" x14ac:dyDescent="0.3">
      <c r="B4" s="2"/>
      <c r="C4" s="10" t="s">
        <v>0</v>
      </c>
      <c r="D4" s="6" t="s">
        <v>0</v>
      </c>
      <c r="E4" s="6" t="s">
        <v>1</v>
      </c>
      <c r="F4" s="6"/>
      <c r="G4" s="6"/>
      <c r="H4" s="6"/>
    </row>
    <row r="5" spans="2:8" x14ac:dyDescent="0.3">
      <c r="B5" s="2"/>
      <c r="C5" s="10"/>
      <c r="D5" s="11" t="s">
        <v>2</v>
      </c>
      <c r="E5" s="6"/>
      <c r="F5" s="6"/>
      <c r="G5" s="6"/>
      <c r="H5" s="6"/>
    </row>
    <row r="6" spans="2:8" x14ac:dyDescent="0.3">
      <c r="B6" s="2" t="s">
        <v>3</v>
      </c>
      <c r="C6" s="10"/>
      <c r="D6" s="6"/>
      <c r="E6" s="6"/>
      <c r="F6" s="6"/>
      <c r="G6" s="6"/>
      <c r="H6" s="6"/>
    </row>
    <row r="7" spans="2:8" x14ac:dyDescent="0.3">
      <c r="B7" s="2" t="s">
        <v>4</v>
      </c>
      <c r="C7" s="12">
        <f>4800*8*12-7200</f>
        <v>453600</v>
      </c>
      <c r="D7" s="13">
        <v>460740</v>
      </c>
      <c r="E7" s="13">
        <v>564952</v>
      </c>
      <c r="F7" s="6"/>
      <c r="G7" s="6"/>
      <c r="H7" s="6"/>
    </row>
    <row r="8" spans="2:8" x14ac:dyDescent="0.3">
      <c r="B8" s="2" t="s">
        <v>5</v>
      </c>
      <c r="C8" s="12"/>
      <c r="D8" s="13"/>
      <c r="E8" s="13"/>
      <c r="F8" s="6"/>
      <c r="G8" s="6"/>
      <c r="H8" s="6"/>
    </row>
    <row r="9" spans="2:8" x14ac:dyDescent="0.3">
      <c r="B9" s="2" t="s">
        <v>6</v>
      </c>
      <c r="C9" s="12">
        <f>1500*12</f>
        <v>18000</v>
      </c>
      <c r="D9" s="13">
        <v>17400</v>
      </c>
      <c r="E9" s="13">
        <v>18000</v>
      </c>
      <c r="F9" s="6"/>
      <c r="G9" s="6"/>
      <c r="H9" s="6"/>
    </row>
    <row r="10" spans="2:8" x14ac:dyDescent="0.3">
      <c r="B10" s="2" t="s">
        <v>7</v>
      </c>
      <c r="C10" s="12"/>
      <c r="D10" s="13"/>
      <c r="E10" s="13"/>
      <c r="F10" s="6"/>
      <c r="G10" s="6"/>
      <c r="H10" s="6"/>
    </row>
    <row r="11" spans="2:8" x14ac:dyDescent="0.3">
      <c r="B11" s="2" t="s">
        <v>8</v>
      </c>
      <c r="C11" s="3">
        <v>471600</v>
      </c>
      <c r="D11" s="13">
        <f>D7+D8+D9</f>
        <v>478140</v>
      </c>
      <c r="E11" s="14">
        <f>E7+E8+E9+E10</f>
        <v>582952</v>
      </c>
      <c r="F11" s="6"/>
      <c r="G11" s="6"/>
      <c r="H11" s="6"/>
    </row>
    <row r="12" spans="2:8" x14ac:dyDescent="0.3">
      <c r="B12" s="2" t="s">
        <v>9</v>
      </c>
      <c r="C12" s="10"/>
      <c r="D12" s="13"/>
      <c r="E12" s="13"/>
      <c r="F12" s="6"/>
      <c r="G12" s="6"/>
      <c r="H12" s="6"/>
    </row>
    <row r="13" spans="2:8" x14ac:dyDescent="0.3">
      <c r="B13" s="2" t="s">
        <v>10</v>
      </c>
      <c r="C13" s="10"/>
      <c r="D13" s="13"/>
      <c r="E13" s="13"/>
      <c r="F13" s="6"/>
      <c r="G13" s="6"/>
      <c r="H13" s="6"/>
    </row>
    <row r="14" spans="2:8" x14ac:dyDescent="0.3">
      <c r="B14" s="2" t="s">
        <v>11</v>
      </c>
      <c r="C14" s="12">
        <f>450*12</f>
        <v>5400</v>
      </c>
      <c r="D14" s="13">
        <v>5400</v>
      </c>
      <c r="E14" s="13">
        <v>5640</v>
      </c>
      <c r="F14" s="6"/>
      <c r="G14" s="6"/>
      <c r="H14" s="6"/>
    </row>
    <row r="15" spans="2:8" x14ac:dyDescent="0.3">
      <c r="B15" s="2" t="s">
        <v>12</v>
      </c>
      <c r="C15" s="12">
        <v>1000</v>
      </c>
      <c r="D15" s="13">
        <v>600</v>
      </c>
      <c r="E15" s="13">
        <v>1000</v>
      </c>
      <c r="F15" s="6"/>
      <c r="G15" s="6"/>
      <c r="H15" s="6"/>
    </row>
    <row r="16" spans="2:8" x14ac:dyDescent="0.3">
      <c r="B16" s="2" t="s">
        <v>13</v>
      </c>
      <c r="C16" s="12">
        <v>0</v>
      </c>
      <c r="D16" s="13"/>
      <c r="E16" s="13"/>
      <c r="F16" s="6"/>
      <c r="G16" s="6"/>
      <c r="H16" s="6"/>
    </row>
    <row r="17" spans="2:8" x14ac:dyDescent="0.3">
      <c r="B17" s="2" t="s">
        <v>14</v>
      </c>
      <c r="C17" s="12">
        <v>0</v>
      </c>
      <c r="D17" s="13"/>
      <c r="E17" s="13"/>
      <c r="F17" s="6"/>
      <c r="G17" s="6"/>
      <c r="H17" s="6"/>
    </row>
    <row r="18" spans="2:8" x14ac:dyDescent="0.3">
      <c r="B18" s="2" t="s">
        <v>15</v>
      </c>
      <c r="C18" s="12">
        <v>234718</v>
      </c>
      <c r="D18" s="13">
        <v>267874</v>
      </c>
      <c r="E18" s="13">
        <v>334000</v>
      </c>
      <c r="F18" s="6"/>
      <c r="G18" s="6"/>
      <c r="H18" s="6"/>
    </row>
    <row r="19" spans="2:8" x14ac:dyDescent="0.3">
      <c r="B19" s="2" t="s">
        <v>16</v>
      </c>
      <c r="C19" s="12">
        <v>0</v>
      </c>
      <c r="D19" s="13"/>
      <c r="E19" s="13"/>
      <c r="F19" s="6"/>
      <c r="G19" s="6"/>
      <c r="H19" s="6"/>
    </row>
    <row r="20" spans="2:8" x14ac:dyDescent="0.3">
      <c r="B20" s="2" t="s">
        <v>17</v>
      </c>
      <c r="C20" s="12">
        <v>0</v>
      </c>
      <c r="D20" s="13"/>
      <c r="E20" s="13"/>
      <c r="F20" s="6"/>
      <c r="G20" s="6"/>
      <c r="H20" s="6"/>
    </row>
    <row r="21" spans="2:8" x14ac:dyDescent="0.3">
      <c r="B21" s="2" t="s">
        <v>18</v>
      </c>
      <c r="C21" s="12">
        <v>0</v>
      </c>
      <c r="D21" s="13"/>
      <c r="E21" s="13"/>
      <c r="F21" s="6"/>
      <c r="G21" s="6"/>
      <c r="H21" s="6"/>
    </row>
    <row r="22" spans="2:8" x14ac:dyDescent="0.3">
      <c r="B22" s="2" t="s">
        <v>19</v>
      </c>
      <c r="C22" s="12">
        <v>0</v>
      </c>
      <c r="D22" s="13"/>
      <c r="E22" s="13"/>
      <c r="F22" s="6"/>
      <c r="G22" s="6"/>
      <c r="H22" s="6"/>
    </row>
    <row r="23" spans="2:8" x14ac:dyDescent="0.3">
      <c r="B23" s="2" t="s">
        <v>20</v>
      </c>
      <c r="C23" s="12">
        <v>0</v>
      </c>
      <c r="D23" s="13"/>
      <c r="E23" s="13"/>
      <c r="F23" s="6"/>
      <c r="G23" s="6"/>
      <c r="H23" s="6"/>
    </row>
    <row r="24" spans="2:8" x14ac:dyDescent="0.3">
      <c r="B24" s="2" t="s">
        <v>21</v>
      </c>
      <c r="C24" s="12">
        <v>400</v>
      </c>
      <c r="D24" s="13">
        <v>450</v>
      </c>
      <c r="E24" s="13">
        <v>450</v>
      </c>
      <c r="F24" s="6"/>
      <c r="G24" s="6"/>
      <c r="H24" s="6"/>
    </row>
    <row r="25" spans="2:8" x14ac:dyDescent="0.3">
      <c r="B25" s="2" t="s">
        <v>22</v>
      </c>
      <c r="C25" s="12">
        <v>2500</v>
      </c>
      <c r="D25" s="13">
        <v>1000</v>
      </c>
      <c r="E25" s="13">
        <v>1500</v>
      </c>
      <c r="F25" s="6"/>
      <c r="G25" s="6"/>
      <c r="H25" s="6"/>
    </row>
    <row r="26" spans="2:8" x14ac:dyDescent="0.3">
      <c r="B26" s="2" t="s">
        <v>23</v>
      </c>
      <c r="C26" s="12">
        <v>150</v>
      </c>
      <c r="D26" s="13">
        <v>0</v>
      </c>
      <c r="E26" s="13">
        <v>0</v>
      </c>
      <c r="F26" s="6"/>
      <c r="G26" s="6"/>
      <c r="H26" s="6"/>
    </row>
    <row r="27" spans="2:8" x14ac:dyDescent="0.3">
      <c r="B27" s="2" t="s">
        <v>24</v>
      </c>
      <c r="C27" s="12">
        <v>700</v>
      </c>
      <c r="D27" s="13">
        <v>1300</v>
      </c>
      <c r="E27" s="13">
        <v>1300</v>
      </c>
      <c r="F27" s="6"/>
      <c r="G27" s="6"/>
      <c r="H27" s="6"/>
    </row>
    <row r="28" spans="2:8" x14ac:dyDescent="0.3">
      <c r="B28" s="2" t="s">
        <v>25</v>
      </c>
      <c r="C28" s="12">
        <f>37*16*8*12</f>
        <v>56832</v>
      </c>
      <c r="D28" s="13">
        <v>56832</v>
      </c>
      <c r="E28" s="13">
        <v>56832</v>
      </c>
      <c r="F28" s="6"/>
      <c r="G28" s="6"/>
      <c r="H28" s="6"/>
    </row>
    <row r="29" spans="2:8" x14ac:dyDescent="0.3">
      <c r="B29" s="2" t="s">
        <v>26</v>
      </c>
      <c r="C29" s="12"/>
      <c r="D29" s="13"/>
      <c r="E29" s="13"/>
      <c r="F29" s="6"/>
      <c r="G29" s="6"/>
      <c r="H29" s="6"/>
    </row>
    <row r="30" spans="2:8" x14ac:dyDescent="0.3">
      <c r="B30" s="2" t="s">
        <v>27</v>
      </c>
      <c r="C30" s="12">
        <v>60000</v>
      </c>
      <c r="D30" s="13">
        <v>72000</v>
      </c>
      <c r="E30" s="13">
        <v>75000</v>
      </c>
      <c r="F30" s="6"/>
      <c r="G30" s="6"/>
      <c r="H30" s="6"/>
    </row>
    <row r="31" spans="2:8" x14ac:dyDescent="0.3">
      <c r="B31" s="2" t="s">
        <v>28</v>
      </c>
      <c r="C31" s="12">
        <v>6600</v>
      </c>
      <c r="D31" s="13">
        <v>5670</v>
      </c>
      <c r="E31" s="13">
        <v>6000</v>
      </c>
      <c r="F31" s="6"/>
      <c r="G31" s="6"/>
      <c r="H31" s="6"/>
    </row>
    <row r="32" spans="2:8" x14ac:dyDescent="0.3">
      <c r="B32" s="2" t="s">
        <v>29</v>
      </c>
      <c r="C32" s="12">
        <v>22000</v>
      </c>
      <c r="D32" s="13">
        <v>21900</v>
      </c>
      <c r="E32" s="13">
        <v>22000</v>
      </c>
      <c r="F32" s="6"/>
      <c r="G32" s="6"/>
      <c r="H32" s="6"/>
    </row>
    <row r="33" spans="2:8" x14ac:dyDescent="0.3">
      <c r="B33" s="2" t="s">
        <v>30</v>
      </c>
      <c r="C33" s="12">
        <v>1000</v>
      </c>
      <c r="D33" s="13">
        <v>0</v>
      </c>
      <c r="E33" s="13">
        <v>0</v>
      </c>
      <c r="F33" s="6"/>
      <c r="G33" s="6"/>
      <c r="H33" s="6"/>
    </row>
    <row r="34" spans="2:8" x14ac:dyDescent="0.3">
      <c r="B34" s="2" t="s">
        <v>31</v>
      </c>
      <c r="C34" s="12">
        <v>250</v>
      </c>
      <c r="D34" s="13">
        <v>250</v>
      </c>
      <c r="E34" s="13">
        <v>250</v>
      </c>
      <c r="F34" s="6"/>
      <c r="G34" s="6"/>
      <c r="H34" s="6"/>
    </row>
    <row r="35" spans="2:8" x14ac:dyDescent="0.3">
      <c r="B35" s="2"/>
      <c r="C35" s="12"/>
      <c r="D35" s="13"/>
      <c r="E35" s="13"/>
      <c r="F35" s="6"/>
      <c r="G35" s="6"/>
      <c r="H35" s="6"/>
    </row>
    <row r="36" spans="2:8" x14ac:dyDescent="0.3">
      <c r="B36" s="2" t="s">
        <v>32</v>
      </c>
      <c r="C36" s="12"/>
      <c r="D36" s="13"/>
      <c r="E36" s="13"/>
      <c r="F36" s="6"/>
      <c r="G36" s="6"/>
      <c r="H36" s="6"/>
    </row>
    <row r="37" spans="2:8" x14ac:dyDescent="0.3">
      <c r="B37" s="2" t="s">
        <v>33</v>
      </c>
      <c r="C37" s="12">
        <v>12000</v>
      </c>
      <c r="D37" s="13">
        <v>11760</v>
      </c>
      <c r="E37" s="13">
        <v>12000</v>
      </c>
      <c r="F37" s="6"/>
      <c r="G37" s="6"/>
      <c r="H37" s="6"/>
    </row>
    <row r="38" spans="2:8" x14ac:dyDescent="0.3">
      <c r="B38" s="2" t="s">
        <v>34</v>
      </c>
      <c r="C38" s="12">
        <v>2000</v>
      </c>
      <c r="D38" s="13">
        <v>0</v>
      </c>
      <c r="E38" s="13">
        <v>2000</v>
      </c>
      <c r="F38" s="6"/>
      <c r="G38" s="6"/>
      <c r="H38" s="6"/>
    </row>
    <row r="39" spans="2:8" x14ac:dyDescent="0.3">
      <c r="B39" s="2" t="s">
        <v>35</v>
      </c>
      <c r="C39" s="12">
        <v>4200</v>
      </c>
      <c r="D39" s="13">
        <v>6200</v>
      </c>
      <c r="E39" s="13">
        <v>6000</v>
      </c>
      <c r="F39" s="6"/>
      <c r="G39" s="6"/>
      <c r="H39" s="6"/>
    </row>
    <row r="40" spans="2:8" x14ac:dyDescent="0.3">
      <c r="B40" s="2" t="s">
        <v>36</v>
      </c>
      <c r="C40" s="12">
        <v>4200</v>
      </c>
      <c r="D40" s="13">
        <v>4900</v>
      </c>
      <c r="E40" s="13">
        <v>4900</v>
      </c>
      <c r="F40" s="6"/>
      <c r="G40" s="6"/>
      <c r="H40" s="6"/>
    </row>
    <row r="41" spans="2:8" x14ac:dyDescent="0.3">
      <c r="B41" s="2" t="s">
        <v>37</v>
      </c>
      <c r="C41" s="12">
        <v>2500</v>
      </c>
      <c r="D41" s="13">
        <v>2350</v>
      </c>
      <c r="E41" s="13">
        <v>2500</v>
      </c>
      <c r="F41" s="6"/>
      <c r="G41" s="6"/>
      <c r="H41" s="6"/>
    </row>
    <row r="42" spans="2:8" x14ac:dyDescent="0.3">
      <c r="B42" s="2" t="s">
        <v>38</v>
      </c>
      <c r="C42" s="12">
        <v>500</v>
      </c>
      <c r="D42" s="13">
        <v>0</v>
      </c>
      <c r="E42" s="13">
        <v>0</v>
      </c>
      <c r="F42" s="6"/>
      <c r="G42" s="6"/>
      <c r="H42" s="6"/>
    </row>
    <row r="43" spans="2:8" x14ac:dyDescent="0.3">
      <c r="B43" s="2" t="s">
        <v>39</v>
      </c>
      <c r="C43" s="12">
        <v>2500</v>
      </c>
      <c r="D43" s="13">
        <v>1200</v>
      </c>
      <c r="E43" s="13">
        <v>1500</v>
      </c>
      <c r="F43" s="6"/>
      <c r="G43" s="6"/>
      <c r="H43" s="6"/>
    </row>
    <row r="44" spans="2:8" x14ac:dyDescent="0.3">
      <c r="B44" s="2" t="s">
        <v>40</v>
      </c>
      <c r="C44" s="12">
        <v>450</v>
      </c>
      <c r="D44" s="13">
        <v>300</v>
      </c>
      <c r="E44" s="13">
        <v>300</v>
      </c>
      <c r="F44" s="6"/>
      <c r="G44" s="6"/>
      <c r="H44" s="6"/>
    </row>
    <row r="45" spans="2:8" x14ac:dyDescent="0.3">
      <c r="B45" s="2" t="s">
        <v>41</v>
      </c>
      <c r="C45" s="12">
        <f>600*12</f>
        <v>7200</v>
      </c>
      <c r="D45" s="13">
        <v>7000</v>
      </c>
      <c r="E45" s="13">
        <v>7200</v>
      </c>
      <c r="F45" s="6"/>
      <c r="G45" s="6"/>
      <c r="H45" s="6"/>
    </row>
    <row r="46" spans="2:8" x14ac:dyDescent="0.3">
      <c r="B46" s="2" t="s">
        <v>42</v>
      </c>
      <c r="C46" s="12">
        <v>0</v>
      </c>
      <c r="D46" s="13">
        <v>0</v>
      </c>
      <c r="E46" s="13">
        <v>0</v>
      </c>
      <c r="F46" s="6"/>
      <c r="G46" s="6"/>
      <c r="H46" s="6"/>
    </row>
    <row r="47" spans="2:8" x14ac:dyDescent="0.3">
      <c r="B47" s="2" t="s">
        <v>43</v>
      </c>
      <c r="C47" s="12">
        <v>1800</v>
      </c>
      <c r="D47" s="13">
        <v>400</v>
      </c>
      <c r="E47" s="13">
        <v>400</v>
      </c>
      <c r="F47" s="6"/>
      <c r="G47" s="6"/>
      <c r="H47" s="6"/>
    </row>
    <row r="48" spans="2:8" x14ac:dyDescent="0.3">
      <c r="B48" s="2" t="s">
        <v>44</v>
      </c>
      <c r="C48" s="12">
        <v>1000</v>
      </c>
      <c r="D48" s="13">
        <v>0</v>
      </c>
      <c r="E48" s="13">
        <v>0</v>
      </c>
      <c r="F48" s="6"/>
      <c r="G48" s="6"/>
      <c r="H48" s="6"/>
    </row>
    <row r="49" spans="2:8" x14ac:dyDescent="0.3">
      <c r="B49" s="2" t="s">
        <v>45</v>
      </c>
      <c r="C49" s="12">
        <v>2500</v>
      </c>
      <c r="D49" s="13">
        <v>400</v>
      </c>
      <c r="E49" s="13">
        <v>1000</v>
      </c>
      <c r="F49" s="6"/>
      <c r="G49" s="6"/>
      <c r="H49" s="6"/>
    </row>
    <row r="50" spans="2:8" x14ac:dyDescent="0.3">
      <c r="B50" s="2"/>
      <c r="C50" s="12"/>
      <c r="D50" s="13"/>
      <c r="E50" s="13"/>
      <c r="F50" s="6"/>
      <c r="G50" s="6"/>
      <c r="H50" s="6"/>
    </row>
    <row r="51" spans="2:8" x14ac:dyDescent="0.3">
      <c r="B51" s="2" t="s">
        <v>46</v>
      </c>
      <c r="C51" s="12"/>
      <c r="D51" s="13"/>
      <c r="E51" s="13"/>
      <c r="F51" s="6"/>
      <c r="G51" s="6"/>
      <c r="H51" s="6"/>
    </row>
    <row r="52" spans="2:8" x14ac:dyDescent="0.3">
      <c r="B52" s="2" t="s">
        <v>47</v>
      </c>
      <c r="C52" s="12">
        <v>2700</v>
      </c>
      <c r="D52" s="13">
        <v>3180</v>
      </c>
      <c r="E52" s="13">
        <v>3180</v>
      </c>
      <c r="F52" s="6"/>
      <c r="G52" s="6"/>
      <c r="H52" s="6"/>
    </row>
    <row r="53" spans="2:8" x14ac:dyDescent="0.3">
      <c r="B53" s="2" t="s">
        <v>48</v>
      </c>
      <c r="C53" s="12">
        <v>26000</v>
      </c>
      <c r="D53" s="13">
        <v>27200</v>
      </c>
      <c r="E53" s="13">
        <v>28000</v>
      </c>
      <c r="F53" s="6"/>
      <c r="G53" s="6"/>
      <c r="H53" s="6"/>
    </row>
    <row r="54" spans="2:8" x14ac:dyDescent="0.3">
      <c r="B54" s="2" t="s">
        <v>49</v>
      </c>
      <c r="C54" s="12">
        <v>500</v>
      </c>
      <c r="D54" s="13">
        <v>0</v>
      </c>
      <c r="E54" s="13">
        <v>0</v>
      </c>
      <c r="F54" s="6"/>
      <c r="G54" s="6"/>
      <c r="H54" s="6"/>
    </row>
    <row r="55" spans="2:8" x14ac:dyDescent="0.3">
      <c r="B55" s="2"/>
      <c r="C55" s="12"/>
      <c r="D55" s="13"/>
      <c r="E55" s="13"/>
      <c r="F55" s="6"/>
      <c r="G55" s="6"/>
      <c r="H55" s="6"/>
    </row>
    <row r="56" spans="2:8" x14ac:dyDescent="0.3">
      <c r="B56" s="2" t="s">
        <v>50</v>
      </c>
      <c r="C56" s="12">
        <v>10000</v>
      </c>
      <c r="D56" s="13">
        <v>0</v>
      </c>
      <c r="E56" s="13">
        <v>10000</v>
      </c>
      <c r="F56" s="6"/>
      <c r="G56" s="6"/>
      <c r="H56" s="6"/>
    </row>
    <row r="57" spans="2:8" x14ac:dyDescent="0.3">
      <c r="B57" s="2"/>
      <c r="C57" s="12"/>
      <c r="D57" s="13"/>
      <c r="E57" s="13"/>
      <c r="F57" s="6"/>
      <c r="G57" s="6"/>
      <c r="H57" s="6"/>
    </row>
    <row r="58" spans="2:8" x14ac:dyDescent="0.3">
      <c r="B58" s="2" t="s">
        <v>51</v>
      </c>
      <c r="C58" s="12">
        <f>SUM(C14:C56)</f>
        <v>471600</v>
      </c>
      <c r="D58" s="12">
        <f>SUM(D14:D56)</f>
        <v>498166</v>
      </c>
      <c r="E58" s="12">
        <f>SUM(E14:E56)</f>
        <v>582952</v>
      </c>
      <c r="F58" s="6"/>
      <c r="G58" s="6"/>
      <c r="H58" s="6"/>
    </row>
    <row r="59" spans="2:8" x14ac:dyDescent="0.3">
      <c r="B59" s="2" t="s">
        <v>52</v>
      </c>
      <c r="C59" s="12"/>
      <c r="D59" s="13"/>
      <c r="E59" s="13"/>
      <c r="F59" s="6"/>
      <c r="G59" s="6"/>
      <c r="H59" s="6"/>
    </row>
    <row r="60" spans="2:8" x14ac:dyDescent="0.3">
      <c r="B60" s="2" t="s">
        <v>53</v>
      </c>
      <c r="C60" s="12">
        <f>SUM(C58)</f>
        <v>471600</v>
      </c>
      <c r="D60" s="12">
        <f>SUM(D58)</f>
        <v>498166</v>
      </c>
      <c r="E60" s="12">
        <f>SUM(E58)</f>
        <v>582952</v>
      </c>
      <c r="F60" s="6"/>
      <c r="G60" s="6"/>
      <c r="H60" s="6"/>
    </row>
    <row r="61" spans="2:8" x14ac:dyDescent="0.3">
      <c r="B61" s="2" t="s">
        <v>54</v>
      </c>
      <c r="C61" s="3">
        <f>SUM(C60)</f>
        <v>471600</v>
      </c>
      <c r="D61" s="3">
        <f>SUM(D60)</f>
        <v>498166</v>
      </c>
      <c r="E61" s="14">
        <f>SUM(E60)</f>
        <v>582952</v>
      </c>
      <c r="F61" s="3"/>
      <c r="G61" s="6"/>
      <c r="H61" s="6"/>
    </row>
    <row r="62" spans="2:8" x14ac:dyDescent="0.3">
      <c r="B62" s="2"/>
      <c r="C62" s="12"/>
      <c r="D62" s="13"/>
      <c r="E62" s="13"/>
      <c r="F62" s="6"/>
      <c r="G62" s="6"/>
      <c r="H62" s="6"/>
    </row>
    <row r="63" spans="2:8" x14ac:dyDescent="0.3">
      <c r="B63" s="2" t="s">
        <v>55</v>
      </c>
      <c r="C63" s="4">
        <v>4800</v>
      </c>
      <c r="D63" s="13"/>
      <c r="E63" s="19">
        <f>E7/8/12</f>
        <v>5884.916666666667</v>
      </c>
      <c r="F63" s="6"/>
      <c r="G63" s="6"/>
      <c r="H63" s="6"/>
    </row>
    <row r="64" spans="2:8" x14ac:dyDescent="0.3">
      <c r="B64" s="6"/>
      <c r="C64" s="6"/>
      <c r="D64" s="6"/>
      <c r="E64" s="6"/>
      <c r="F64" s="6"/>
      <c r="G64" s="6"/>
      <c r="H64" s="6"/>
    </row>
    <row r="65" spans="2:8" x14ac:dyDescent="0.3">
      <c r="B65" s="6"/>
      <c r="C65" s="6"/>
      <c r="D65" s="6"/>
      <c r="E65" s="6"/>
      <c r="F65" s="6"/>
      <c r="G65" s="6"/>
      <c r="H65" s="6"/>
    </row>
    <row r="66" spans="2:8" x14ac:dyDescent="0.3">
      <c r="B66" s="6"/>
      <c r="C66" s="6"/>
      <c r="D66" s="6"/>
      <c r="E66" s="6"/>
      <c r="F66" s="6"/>
      <c r="G66" s="6"/>
      <c r="H66" s="6"/>
    </row>
    <row r="67" spans="2:8" x14ac:dyDescent="0.3">
      <c r="B67" s="6"/>
      <c r="C67" s="6"/>
      <c r="D67" s="6"/>
      <c r="E67" s="6"/>
      <c r="F67" s="6"/>
      <c r="G67" s="6"/>
      <c r="H67" s="6"/>
    </row>
    <row r="68" spans="2:8" x14ac:dyDescent="0.3">
      <c r="B68" s="5"/>
      <c r="C68" s="5"/>
      <c r="D68" s="5" t="s">
        <v>77</v>
      </c>
      <c r="E68" s="6"/>
      <c r="F68" s="6"/>
      <c r="G68" s="6"/>
      <c r="H68" s="6"/>
    </row>
    <row r="69" spans="2:8" x14ac:dyDescent="0.3">
      <c r="B69" s="7"/>
      <c r="C69" s="8" t="s">
        <v>56</v>
      </c>
      <c r="D69" s="8" t="s">
        <v>56</v>
      </c>
      <c r="E69" s="7" t="s">
        <v>57</v>
      </c>
      <c r="F69" s="8" t="s">
        <v>56</v>
      </c>
      <c r="G69" s="8" t="s">
        <v>58</v>
      </c>
      <c r="H69" s="8" t="s">
        <v>59</v>
      </c>
    </row>
    <row r="70" spans="2:8" x14ac:dyDescent="0.3">
      <c r="B70" s="7" t="s">
        <v>60</v>
      </c>
      <c r="C70" s="8" t="s">
        <v>61</v>
      </c>
      <c r="D70" s="8" t="s">
        <v>62</v>
      </c>
      <c r="E70" s="7" t="s">
        <v>63</v>
      </c>
      <c r="F70" s="8" t="s">
        <v>75</v>
      </c>
      <c r="G70" s="8" t="s">
        <v>64</v>
      </c>
      <c r="H70" s="8" t="s">
        <v>76</v>
      </c>
    </row>
    <row r="71" spans="2:8" x14ac:dyDescent="0.3">
      <c r="B71" s="9" t="s">
        <v>65</v>
      </c>
      <c r="C71" s="8" t="s">
        <v>66</v>
      </c>
      <c r="D71" s="8">
        <v>3</v>
      </c>
      <c r="E71" s="15">
        <v>125000</v>
      </c>
      <c r="F71" s="7">
        <v>0</v>
      </c>
      <c r="G71" s="16">
        <f>SUM(E71:F71)</f>
        <v>125000</v>
      </c>
      <c r="H71" s="16">
        <f>SUM(G71)/3</f>
        <v>41666.666666666664</v>
      </c>
    </row>
    <row r="72" spans="2:8" x14ac:dyDescent="0.3">
      <c r="B72" s="9" t="s">
        <v>67</v>
      </c>
      <c r="C72" s="8" t="s">
        <v>68</v>
      </c>
      <c r="D72" s="8">
        <v>2</v>
      </c>
      <c r="E72" s="15">
        <v>3500</v>
      </c>
      <c r="F72" s="7">
        <v>0</v>
      </c>
      <c r="G72" s="16">
        <v>3500</v>
      </c>
      <c r="H72" s="16">
        <f>SUM(G72/2)</f>
        <v>1750</v>
      </c>
    </row>
    <row r="73" spans="2:8" x14ac:dyDescent="0.3">
      <c r="B73" s="9" t="s">
        <v>69</v>
      </c>
      <c r="C73" s="8" t="s">
        <v>66</v>
      </c>
      <c r="D73" s="8">
        <v>4</v>
      </c>
      <c r="E73" s="15">
        <v>35000</v>
      </c>
      <c r="F73" s="7">
        <v>0</v>
      </c>
      <c r="G73" s="16">
        <v>35000</v>
      </c>
      <c r="H73" s="16">
        <f>SUM(G73/5)</f>
        <v>7000</v>
      </c>
    </row>
    <row r="74" spans="2:8" x14ac:dyDescent="0.3">
      <c r="B74" s="9" t="s">
        <v>70</v>
      </c>
      <c r="C74" s="8" t="s">
        <v>71</v>
      </c>
      <c r="D74" s="8">
        <v>3</v>
      </c>
      <c r="E74" s="15">
        <v>15000</v>
      </c>
      <c r="F74" s="7"/>
      <c r="G74" s="16">
        <f>SUM(E74)</f>
        <v>15000</v>
      </c>
      <c r="H74" s="16">
        <f>SUM(G74/4)</f>
        <v>3750</v>
      </c>
    </row>
    <row r="75" spans="2:8" x14ac:dyDescent="0.3">
      <c r="B75" s="9" t="s">
        <v>72</v>
      </c>
      <c r="C75" s="8"/>
      <c r="D75" s="8"/>
      <c r="E75" s="15">
        <v>160000</v>
      </c>
      <c r="F75" s="16">
        <v>0</v>
      </c>
      <c r="G75" s="16">
        <v>160000</v>
      </c>
      <c r="H75" s="16">
        <f>SUM(H71:H74)</f>
        <v>54166.666666666664</v>
      </c>
    </row>
    <row r="76" spans="2:8" ht="27" customHeight="1" x14ac:dyDescent="0.3">
      <c r="B76" s="9" t="s">
        <v>73</v>
      </c>
      <c r="C76" s="8"/>
      <c r="D76" s="8"/>
      <c r="E76" s="17"/>
      <c r="F76" s="7"/>
      <c r="G76" s="7"/>
      <c r="H76" s="18">
        <f>H75/8</f>
        <v>6770.833333333333</v>
      </c>
    </row>
    <row r="77" spans="2:8" ht="34.5" customHeight="1" x14ac:dyDescent="0.3">
      <c r="B77" s="9" t="s">
        <v>74</v>
      </c>
      <c r="C77" s="8"/>
      <c r="D77" s="8"/>
      <c r="E77" s="17"/>
      <c r="F77" s="7"/>
      <c r="G77" s="7"/>
      <c r="H77" s="18">
        <f>H76/8</f>
        <v>846.35416666666663</v>
      </c>
    </row>
  </sheetData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blum</dc:creator>
  <cp:lastModifiedBy>jamie blum</cp:lastModifiedBy>
  <cp:lastPrinted>2024-02-10T09:46:10Z</cp:lastPrinted>
  <dcterms:created xsi:type="dcterms:W3CDTF">2024-02-06T23:32:58Z</dcterms:created>
  <dcterms:modified xsi:type="dcterms:W3CDTF">2025-03-02T20:27:38Z</dcterms:modified>
</cp:coreProperties>
</file>