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D9AC3E27-3B08-47BD-9734-392431802B0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 budget" sheetId="2" r:id="rId1"/>
  </sheets>
  <definedNames>
    <definedName name="_xlnm.Print_Area" localSheetId="0">'2025 budget'!$A$1:$D$78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30" i="2"/>
  <c r="D78" i="2"/>
  <c r="D76" i="2"/>
  <c r="C14" i="2"/>
  <c r="B14" i="2"/>
  <c r="E7" i="2"/>
  <c r="D69" i="2"/>
  <c r="D67" i="2"/>
  <c r="D64" i="2"/>
  <c r="C64" i="2"/>
  <c r="B64" i="2"/>
  <c r="D57" i="2"/>
  <c r="C57" i="2"/>
  <c r="B57" i="2"/>
  <c r="D40" i="2"/>
  <c r="C40" i="2"/>
  <c r="B40" i="2"/>
  <c r="D34" i="2"/>
  <c r="C34" i="2"/>
  <c r="B34" i="2"/>
  <c r="C30" i="2"/>
  <c r="B30" i="2"/>
  <c r="D22" i="2"/>
  <c r="C22" i="2"/>
  <c r="B22" i="2"/>
  <c r="D65" i="2" l="1"/>
  <c r="D7" i="2" s="1"/>
  <c r="C65" i="2"/>
  <c r="B65" i="2"/>
  <c r="D70" i="2" l="1"/>
  <c r="E69" i="2" s="1"/>
  <c r="D68" i="2"/>
  <c r="D14" i="2"/>
  <c r="E67" i="2" l="1"/>
  <c r="E68" i="2"/>
  <c r="F68" i="2"/>
  <c r="F70" i="2"/>
  <c r="F71" i="2" l="1"/>
</calcChain>
</file>

<file path=xl/sharedStrings.xml><?xml version="1.0" encoding="utf-8"?>
<sst xmlns="http://schemas.openxmlformats.org/spreadsheetml/2006/main" count="83" uniqueCount="76">
  <si>
    <t>Marine Terrace Association Inc.</t>
  </si>
  <si>
    <t>Administrative</t>
  </si>
  <si>
    <t>Insurance - Package</t>
  </si>
  <si>
    <t>Insurance - Flood</t>
  </si>
  <si>
    <t>Management Fees</t>
  </si>
  <si>
    <t xml:space="preserve">Accounting fees </t>
  </si>
  <si>
    <t>Licences, Permits&amp; Fees</t>
  </si>
  <si>
    <t>Office Expenses</t>
  </si>
  <si>
    <t>Fees to the Division</t>
  </si>
  <si>
    <t>Lawn Maintenance</t>
  </si>
  <si>
    <t>Janitorial Service</t>
  </si>
  <si>
    <t>Irrigation System and Repairs</t>
  </si>
  <si>
    <t>Pest Control</t>
  </si>
  <si>
    <t>Pool Maintenance Contract</t>
  </si>
  <si>
    <t>Pool Repairs</t>
  </si>
  <si>
    <t>Seawall &amp; Dock Repairs</t>
  </si>
  <si>
    <t>Building Repairs&amp; Supplies</t>
  </si>
  <si>
    <t>Electrical Repairs</t>
  </si>
  <si>
    <t>Plumbing Repairs</t>
  </si>
  <si>
    <t>Elevator Maintenance Repair</t>
  </si>
  <si>
    <t>Elevator Repairs&amp; Maintenance</t>
  </si>
  <si>
    <t>Life Safety Systems</t>
  </si>
  <si>
    <t>Utilities</t>
  </si>
  <si>
    <t>Electric</t>
  </si>
  <si>
    <t>Water/Sewer</t>
  </si>
  <si>
    <t>Legal</t>
  </si>
  <si>
    <t>Land Lease</t>
  </si>
  <si>
    <t>Bank Charges</t>
  </si>
  <si>
    <t>Screening Link Expenses</t>
  </si>
  <si>
    <t>Contracts</t>
  </si>
  <si>
    <t>Telephone Elevator</t>
  </si>
  <si>
    <t>Insurance</t>
  </si>
  <si>
    <t>Professionnal Fees</t>
  </si>
  <si>
    <t>Repairs&amp;Maintenance</t>
  </si>
  <si>
    <t>Janitor Supplies</t>
  </si>
  <si>
    <t>Equipment Purchase</t>
  </si>
  <si>
    <t>Landscaping &amp; Grounds</t>
  </si>
  <si>
    <t>Roof Repairs</t>
  </si>
  <si>
    <t>Annual audit &amp; tax</t>
  </si>
  <si>
    <t>Tree Trimming</t>
  </si>
  <si>
    <t>Maintenance Supplies</t>
  </si>
  <si>
    <t>Trash removal/Sanitation</t>
  </si>
  <si>
    <t>Gas BBQ</t>
  </si>
  <si>
    <t xml:space="preserve">Meir Alarm Motoring </t>
  </si>
  <si>
    <t xml:space="preserve">Estimated </t>
  </si>
  <si>
    <t>1 Bedroom (28 Units)</t>
  </si>
  <si>
    <t>Lease</t>
  </si>
  <si>
    <t>Sq Footage</t>
  </si>
  <si>
    <t>2 bedroom (11 Units)</t>
  </si>
  <si>
    <t>Income</t>
  </si>
  <si>
    <t>Maintenance Income</t>
  </si>
  <si>
    <t>Late Charges &amp; Interest</t>
  </si>
  <si>
    <t>Resale &amp; Leasing Fees</t>
  </si>
  <si>
    <t>Laundry Income</t>
  </si>
  <si>
    <t>Interest Earned</t>
  </si>
  <si>
    <t>Total Income</t>
  </si>
  <si>
    <t>Total Admin Expenses</t>
  </si>
  <si>
    <t>Total Contract Expense</t>
  </si>
  <si>
    <t>Total Insurance Expense</t>
  </si>
  <si>
    <t>Total Professional Fee Expense</t>
  </si>
  <si>
    <t>Total Repair &amp; Maint Expense</t>
  </si>
  <si>
    <t>Total Utility Expense</t>
  </si>
  <si>
    <t>Recycle Trash</t>
  </si>
  <si>
    <t>Approved Budget</t>
  </si>
  <si>
    <t>2024</t>
  </si>
  <si>
    <t>Expenses 2024</t>
  </si>
  <si>
    <t>2025</t>
  </si>
  <si>
    <t>Misc Income</t>
  </si>
  <si>
    <t>Reserve Srudy Funding P. 13</t>
  </si>
  <si>
    <t>Additionally for SIRS report per unit</t>
  </si>
  <si>
    <t>January 1, 2025 - Decmber 31, 2025</t>
  </si>
  <si>
    <t>Operating Budget 2025</t>
  </si>
  <si>
    <t>Total Expenses</t>
  </si>
  <si>
    <t>Proposed Budget</t>
  </si>
  <si>
    <t>Reserves Income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</si>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</sst>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164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8"/>
  <sheetViews>
    <sheetView tabSelected="1" zoomScale="108" zoomScaleNormal="108" zoomScaleSheetLayoutView="108" workbookViewId="0">
      <selection activeCell="G16" sqref="G16"/>
    </sheetView>
  </sheetViews>
  <sheetFormatPr defaultColWidth="11.44140625" defaultRowHeight="14.4" x14ac:dyDescent="0.3"/>
  <cols>
    <col min="1" max="1" width="29.21875" bestFit="1" customWidth="1"/>
    <col min="2" max="2" width="15.44140625" style="4" bestFit="1" customWidth="1"/>
    <col min="3" max="3" width="13.77734375" style="4" bestFit="1" customWidth="1"/>
    <col min="4" max="4" width="17" style="4" customWidth="1"/>
  </cols>
  <sheetData>
    <row r="1" spans="1:5" x14ac:dyDescent="0.3">
      <c r="A1" s="17" t="s">
        <v>0</v>
      </c>
      <c r="B1" s="17"/>
      <c r="C1" s="17"/>
      <c r="D1" s="17"/>
    </row>
    <row r="2" spans="1:5" x14ac:dyDescent="0.3">
      <c r="A2" s="17" t="s">
        <v>71</v>
      </c>
      <c r="B2" s="17"/>
      <c r="C2" s="17"/>
      <c r="D2" s="17"/>
    </row>
    <row r="3" spans="1:5" x14ac:dyDescent="0.3">
      <c r="A3" s="17" t="s">
        <v>70</v>
      </c>
      <c r="B3" s="17"/>
      <c r="C3" s="17"/>
      <c r="D3" s="17"/>
    </row>
    <row r="4" spans="1:5" x14ac:dyDescent="0.3">
      <c r="B4" s="3" t="s">
        <v>63</v>
      </c>
      <c r="C4" s="3" t="s">
        <v>44</v>
      </c>
      <c r="D4" s="3" t="s">
        <v>73</v>
      </c>
    </row>
    <row r="5" spans="1:5" x14ac:dyDescent="0.3">
      <c r="B5" s="5" t="s">
        <v>64</v>
      </c>
      <c r="C5" s="5" t="s">
        <v>65</v>
      </c>
      <c r="D5" s="5" t="s">
        <v>66</v>
      </c>
    </row>
    <row r="6" spans="1:5" x14ac:dyDescent="0.3">
      <c r="A6" s="1" t="s">
        <v>49</v>
      </c>
      <c r="B6" s="3"/>
      <c r="C6" s="3"/>
      <c r="D6" s="3"/>
    </row>
    <row r="7" spans="1:5" x14ac:dyDescent="0.3">
      <c r="A7" t="s">
        <v>50</v>
      </c>
      <c r="B7" s="4">
        <v>372053</v>
      </c>
      <c r="C7" s="4">
        <v>246056</v>
      </c>
      <c r="D7" s="4">
        <f>SUM(D65-D8-D9-D11-D12)</f>
        <v>225379</v>
      </c>
      <c r="E7">
        <f>2000</f>
        <v>2000</v>
      </c>
    </row>
    <row r="8" spans="1:5" x14ac:dyDescent="0.3">
      <c r="A8" t="s">
        <v>51</v>
      </c>
      <c r="B8" s="4">
        <v>0</v>
      </c>
      <c r="C8" s="4">
        <v>380</v>
      </c>
      <c r="D8" s="4">
        <v>400</v>
      </c>
    </row>
    <row r="9" spans="1:5" x14ac:dyDescent="0.3">
      <c r="A9" t="s">
        <v>52</v>
      </c>
      <c r="B9" s="4">
        <v>1000</v>
      </c>
      <c r="C9" s="4">
        <v>900</v>
      </c>
      <c r="D9" s="4">
        <v>700</v>
      </c>
    </row>
    <row r="10" spans="1:5" x14ac:dyDescent="0.3">
      <c r="A10" s="10" t="s">
        <v>74</v>
      </c>
      <c r="B10" s="11" t="s">
        <v>75</v>
      </c>
      <c r="C10" s="11" t="s">
        <v>75</v>
      </c>
      <c r="D10" s="4">
        <f>SUM(B73)</f>
        <v>71150</v>
      </c>
    </row>
    <row r="11" spans="1:5" x14ac:dyDescent="0.3">
      <c r="A11" t="s">
        <v>53</v>
      </c>
      <c r="B11" s="4">
        <v>4000</v>
      </c>
      <c r="C11" s="4">
        <v>4500</v>
      </c>
      <c r="D11" s="4">
        <v>2200</v>
      </c>
    </row>
    <row r="12" spans="1:5" x14ac:dyDescent="0.3">
      <c r="A12" t="s">
        <v>54</v>
      </c>
      <c r="B12" s="4">
        <v>0</v>
      </c>
      <c r="C12" s="4">
        <v>350</v>
      </c>
      <c r="D12" s="4">
        <v>65</v>
      </c>
    </row>
    <row r="13" spans="1:5" x14ac:dyDescent="0.3">
      <c r="A13" t="s">
        <v>67</v>
      </c>
      <c r="B13" s="6">
        <v>0</v>
      </c>
      <c r="C13" s="6">
        <v>160</v>
      </c>
      <c r="D13" s="6">
        <v>0</v>
      </c>
    </row>
    <row r="14" spans="1:5" x14ac:dyDescent="0.3">
      <c r="A14" s="1" t="s">
        <v>55</v>
      </c>
      <c r="B14" s="3">
        <f>SUM(B7:B13)</f>
        <v>377053</v>
      </c>
      <c r="C14" s="3">
        <f>SUM(C7:C13)</f>
        <v>252346</v>
      </c>
      <c r="D14" s="3">
        <f>SUM(D65)</f>
        <v>228744</v>
      </c>
    </row>
    <row r="15" spans="1:5" x14ac:dyDescent="0.3">
      <c r="A15" s="1" t="s">
        <v>1</v>
      </c>
    </row>
    <row r="16" spans="1:5" x14ac:dyDescent="0.3">
      <c r="A16" t="s">
        <v>27</v>
      </c>
      <c r="B16" s="4">
        <v>0</v>
      </c>
      <c r="C16" s="4">
        <v>380</v>
      </c>
      <c r="D16" s="4">
        <v>350</v>
      </c>
    </row>
    <row r="17" spans="1:4" x14ac:dyDescent="0.3">
      <c r="A17" t="s">
        <v>8</v>
      </c>
      <c r="B17" s="4">
        <v>0</v>
      </c>
      <c r="C17" s="4">
        <v>310</v>
      </c>
      <c r="D17" s="4">
        <v>310</v>
      </c>
    </row>
    <row r="18" spans="1:4" x14ac:dyDescent="0.3">
      <c r="A18" t="s">
        <v>26</v>
      </c>
      <c r="B18" s="4">
        <v>24103</v>
      </c>
      <c r="C18" s="4">
        <v>24100</v>
      </c>
      <c r="D18" s="4">
        <v>24103</v>
      </c>
    </row>
    <row r="19" spans="1:4" x14ac:dyDescent="0.3">
      <c r="A19" t="s">
        <v>6</v>
      </c>
      <c r="B19" s="4">
        <v>1200</v>
      </c>
      <c r="C19" s="4">
        <v>1050</v>
      </c>
      <c r="D19" s="4">
        <v>1200</v>
      </c>
    </row>
    <row r="20" spans="1:4" x14ac:dyDescent="0.3">
      <c r="A20" t="s">
        <v>7</v>
      </c>
      <c r="B20" s="4">
        <v>1215</v>
      </c>
      <c r="C20" s="4">
        <v>1000</v>
      </c>
      <c r="D20" s="4">
        <v>1000</v>
      </c>
    </row>
    <row r="21" spans="1:4" x14ac:dyDescent="0.3">
      <c r="A21" t="s">
        <v>28</v>
      </c>
      <c r="B21" s="6">
        <v>1000</v>
      </c>
      <c r="C21" s="6">
        <v>1000</v>
      </c>
      <c r="D21" s="6">
        <v>1000</v>
      </c>
    </row>
    <row r="22" spans="1:4" x14ac:dyDescent="0.3">
      <c r="A22" s="1" t="s">
        <v>56</v>
      </c>
      <c r="B22" s="3">
        <f>SUM(B16:B21)</f>
        <v>27518</v>
      </c>
      <c r="C22" s="3">
        <f>SUM(C16:C21)</f>
        <v>27840</v>
      </c>
      <c r="D22" s="3">
        <f>SUM(D16:D21)</f>
        <v>27963</v>
      </c>
    </row>
    <row r="23" spans="1:4" x14ac:dyDescent="0.3">
      <c r="A23" s="1" t="s">
        <v>29</v>
      </c>
    </row>
    <row r="24" spans="1:4" x14ac:dyDescent="0.3">
      <c r="A24" t="s">
        <v>10</v>
      </c>
      <c r="B24" s="4">
        <v>7200</v>
      </c>
      <c r="C24" s="4">
        <v>7200</v>
      </c>
      <c r="D24" s="4">
        <v>7200</v>
      </c>
    </row>
    <row r="25" spans="1:4" x14ac:dyDescent="0.3">
      <c r="A25" t="s">
        <v>19</v>
      </c>
      <c r="B25" s="4">
        <v>1850</v>
      </c>
      <c r="C25" s="4">
        <v>1680</v>
      </c>
      <c r="D25" s="4">
        <v>1750</v>
      </c>
    </row>
    <row r="26" spans="1:4" x14ac:dyDescent="0.3">
      <c r="A26" t="s">
        <v>30</v>
      </c>
      <c r="B26" s="4">
        <v>1000</v>
      </c>
      <c r="C26" s="4">
        <v>840</v>
      </c>
      <c r="D26" s="4">
        <v>1000</v>
      </c>
    </row>
    <row r="27" spans="1:4" x14ac:dyDescent="0.3">
      <c r="A27" t="s">
        <v>9</v>
      </c>
      <c r="B27" s="4">
        <v>12000</v>
      </c>
      <c r="C27" s="4">
        <v>11500</v>
      </c>
      <c r="D27" s="4">
        <v>12000</v>
      </c>
    </row>
    <row r="28" spans="1:4" x14ac:dyDescent="0.3">
      <c r="A28" t="s">
        <v>13</v>
      </c>
      <c r="B28" s="4">
        <v>4500</v>
      </c>
      <c r="C28" s="4">
        <v>4800</v>
      </c>
      <c r="D28" s="4">
        <v>4800</v>
      </c>
    </row>
    <row r="29" spans="1:4" x14ac:dyDescent="0.3">
      <c r="A29" t="s">
        <v>43</v>
      </c>
      <c r="B29" s="6">
        <v>835</v>
      </c>
      <c r="C29" s="6">
        <v>0</v>
      </c>
      <c r="D29" s="6">
        <v>834</v>
      </c>
    </row>
    <row r="30" spans="1:4" x14ac:dyDescent="0.3">
      <c r="A30" s="1" t="s">
        <v>57</v>
      </c>
      <c r="B30" s="3">
        <f>SUM(B24:B29)</f>
        <v>27385</v>
      </c>
      <c r="C30" s="3">
        <f>SUM(C24:C29)</f>
        <v>26020</v>
      </c>
      <c r="D30" s="3">
        <f>SUM(D24:D29)</f>
        <v>27584</v>
      </c>
    </row>
    <row r="31" spans="1:4" x14ac:dyDescent="0.3">
      <c r="A31" s="1" t="s">
        <v>31</v>
      </c>
    </row>
    <row r="32" spans="1:4" x14ac:dyDescent="0.3">
      <c r="A32" t="s">
        <v>2</v>
      </c>
      <c r="B32" s="4">
        <v>12000</v>
      </c>
      <c r="C32" s="4">
        <v>86200</v>
      </c>
      <c r="D32" s="4">
        <v>100000</v>
      </c>
    </row>
    <row r="33" spans="1:4" x14ac:dyDescent="0.3">
      <c r="A33" t="s">
        <v>3</v>
      </c>
      <c r="B33" s="6">
        <v>7000</v>
      </c>
      <c r="C33" s="6">
        <v>0</v>
      </c>
      <c r="D33" s="6">
        <v>0</v>
      </c>
    </row>
    <row r="34" spans="1:4" x14ac:dyDescent="0.3">
      <c r="A34" s="1" t="s">
        <v>58</v>
      </c>
      <c r="B34" s="3">
        <f>SUM(B32:B33)</f>
        <v>19000</v>
      </c>
      <c r="C34" s="3">
        <f>SUM(C32:C33)</f>
        <v>86200</v>
      </c>
      <c r="D34" s="3">
        <f>SUM(D32:D33)</f>
        <v>100000</v>
      </c>
    </row>
    <row r="35" spans="1:4" x14ac:dyDescent="0.3">
      <c r="A35" s="1" t="s">
        <v>32</v>
      </c>
    </row>
    <row r="36" spans="1:4" x14ac:dyDescent="0.3">
      <c r="A36" t="s">
        <v>5</v>
      </c>
      <c r="B36" s="4">
        <v>4000</v>
      </c>
      <c r="C36" s="4">
        <v>4000</v>
      </c>
      <c r="D36" s="4">
        <v>4000</v>
      </c>
    </row>
    <row r="37" spans="1:4" x14ac:dyDescent="0.3">
      <c r="A37" t="s">
        <v>38</v>
      </c>
      <c r="B37" s="4">
        <v>300</v>
      </c>
      <c r="C37" s="4">
        <v>300</v>
      </c>
      <c r="D37" s="4">
        <v>300</v>
      </c>
    </row>
    <row r="38" spans="1:4" x14ac:dyDescent="0.3">
      <c r="A38" t="s">
        <v>25</v>
      </c>
      <c r="B38" s="4">
        <v>6000</v>
      </c>
      <c r="C38" s="4">
        <v>12000</v>
      </c>
      <c r="D38" s="4">
        <v>6000</v>
      </c>
    </row>
    <row r="39" spans="1:4" x14ac:dyDescent="0.3">
      <c r="A39" t="s">
        <v>4</v>
      </c>
      <c r="B39" s="6">
        <v>7200</v>
      </c>
      <c r="C39" s="6">
        <v>7200</v>
      </c>
      <c r="D39" s="6">
        <v>7200</v>
      </c>
    </row>
    <row r="40" spans="1:4" x14ac:dyDescent="0.3">
      <c r="A40" s="1" t="s">
        <v>59</v>
      </c>
      <c r="B40" s="3">
        <f>SUM(B36:B39)</f>
        <v>17500</v>
      </c>
      <c r="C40" s="3">
        <f>SUM(C36:C39)</f>
        <v>23500</v>
      </c>
      <c r="D40" s="3">
        <f>SUM(D36:D39)</f>
        <v>17500</v>
      </c>
    </row>
    <row r="41" spans="1:4" x14ac:dyDescent="0.3">
      <c r="A41" s="1" t="s">
        <v>33</v>
      </c>
    </row>
    <row r="42" spans="1:4" x14ac:dyDescent="0.3">
      <c r="A42" t="s">
        <v>34</v>
      </c>
      <c r="B42" s="4">
        <v>1200</v>
      </c>
      <c r="C42" s="4">
        <v>960</v>
      </c>
      <c r="D42" s="4">
        <v>1000</v>
      </c>
    </row>
    <row r="43" spans="1:4" x14ac:dyDescent="0.3">
      <c r="A43" t="s">
        <v>17</v>
      </c>
      <c r="B43" s="4">
        <v>3500</v>
      </c>
      <c r="C43" s="4">
        <v>800</v>
      </c>
      <c r="D43" s="4">
        <v>2500</v>
      </c>
    </row>
    <row r="44" spans="1:4" x14ac:dyDescent="0.3">
      <c r="A44" t="s">
        <v>20</v>
      </c>
      <c r="B44" s="4">
        <v>4000</v>
      </c>
      <c r="C44" s="4">
        <v>2000</v>
      </c>
      <c r="D44" s="4">
        <v>3000</v>
      </c>
    </row>
    <row r="45" spans="1:4" x14ac:dyDescent="0.3">
      <c r="A45" t="s">
        <v>35</v>
      </c>
      <c r="B45" s="4">
        <v>0</v>
      </c>
      <c r="C45" s="4">
        <v>7600</v>
      </c>
      <c r="D45" s="4">
        <v>2000</v>
      </c>
    </row>
    <row r="46" spans="1:4" x14ac:dyDescent="0.3">
      <c r="A46" t="s">
        <v>11</v>
      </c>
      <c r="B46" s="4">
        <v>1000</v>
      </c>
      <c r="C46" s="4">
        <v>0</v>
      </c>
      <c r="D46" s="4">
        <v>1000</v>
      </c>
    </row>
    <row r="47" spans="1:4" x14ac:dyDescent="0.3">
      <c r="A47" t="s">
        <v>36</v>
      </c>
      <c r="B47" s="4">
        <v>4500</v>
      </c>
      <c r="C47" s="4">
        <v>200</v>
      </c>
      <c r="D47" s="4">
        <v>4000</v>
      </c>
    </row>
    <row r="48" spans="1:4" x14ac:dyDescent="0.3">
      <c r="A48" t="s">
        <v>39</v>
      </c>
      <c r="B48" s="4">
        <v>0</v>
      </c>
      <c r="C48" s="4">
        <v>0</v>
      </c>
      <c r="D48" s="4">
        <v>2000</v>
      </c>
    </row>
    <row r="49" spans="1:4" x14ac:dyDescent="0.3">
      <c r="A49" t="s">
        <v>21</v>
      </c>
      <c r="B49" s="4">
        <v>3000</v>
      </c>
      <c r="C49" s="4">
        <v>2000</v>
      </c>
      <c r="D49" s="4">
        <v>2400</v>
      </c>
    </row>
    <row r="50" spans="1:4" x14ac:dyDescent="0.3">
      <c r="A50" t="s">
        <v>40</v>
      </c>
      <c r="B50" s="4">
        <v>0</v>
      </c>
      <c r="C50" s="4">
        <v>1500</v>
      </c>
      <c r="D50" s="4">
        <v>300</v>
      </c>
    </row>
    <row r="51" spans="1:4" x14ac:dyDescent="0.3">
      <c r="A51" t="s">
        <v>12</v>
      </c>
      <c r="B51" s="4">
        <v>1200</v>
      </c>
      <c r="C51" s="4">
        <v>520</v>
      </c>
      <c r="D51" s="4">
        <v>900</v>
      </c>
    </row>
    <row r="52" spans="1:4" x14ac:dyDescent="0.3">
      <c r="A52" t="s">
        <v>18</v>
      </c>
      <c r="B52" s="4">
        <v>19000</v>
      </c>
      <c r="C52" s="4">
        <v>2000</v>
      </c>
      <c r="D52" s="4">
        <v>6000</v>
      </c>
    </row>
    <row r="53" spans="1:4" x14ac:dyDescent="0.3">
      <c r="A53" t="s">
        <v>14</v>
      </c>
      <c r="B53" s="4">
        <v>4000</v>
      </c>
      <c r="C53" s="4">
        <v>1600</v>
      </c>
      <c r="D53" s="4">
        <v>2500</v>
      </c>
    </row>
    <row r="54" spans="1:4" x14ac:dyDescent="0.3">
      <c r="A54" t="s">
        <v>37</v>
      </c>
      <c r="B54" s="4">
        <v>6000</v>
      </c>
      <c r="C54" s="4">
        <v>0</v>
      </c>
      <c r="D54" s="4">
        <v>5000</v>
      </c>
    </row>
    <row r="55" spans="1:4" x14ac:dyDescent="0.3">
      <c r="A55" t="s">
        <v>15</v>
      </c>
      <c r="B55" s="4">
        <v>6000</v>
      </c>
      <c r="C55" s="4">
        <v>0</v>
      </c>
      <c r="D55" s="4">
        <v>2000</v>
      </c>
    </row>
    <row r="56" spans="1:4" x14ac:dyDescent="0.3">
      <c r="A56" t="s">
        <v>16</v>
      </c>
      <c r="B56" s="6">
        <v>14000</v>
      </c>
      <c r="C56" s="6">
        <v>2400</v>
      </c>
      <c r="D56" s="6">
        <v>6000</v>
      </c>
    </row>
    <row r="57" spans="1:4" x14ac:dyDescent="0.3">
      <c r="A57" s="1" t="s">
        <v>60</v>
      </c>
      <c r="B57" s="3">
        <f>SUM(B42:B56)</f>
        <v>67400</v>
      </c>
      <c r="C57" s="3">
        <f>SUM(C42:C56)</f>
        <v>21580</v>
      </c>
      <c r="D57" s="3">
        <f>SUM(D42:D56)</f>
        <v>40600</v>
      </c>
    </row>
    <row r="58" spans="1:4" x14ac:dyDescent="0.3">
      <c r="A58" s="1" t="s">
        <v>22</v>
      </c>
    </row>
    <row r="59" spans="1:4" x14ac:dyDescent="0.3">
      <c r="A59" t="s">
        <v>23</v>
      </c>
      <c r="B59" s="4">
        <v>10000</v>
      </c>
      <c r="C59" s="4">
        <v>10200</v>
      </c>
      <c r="D59" s="4">
        <v>10000</v>
      </c>
    </row>
    <row r="60" spans="1:4" ht="17.25" customHeight="1" x14ac:dyDescent="0.3">
      <c r="A60" t="s">
        <v>42</v>
      </c>
      <c r="B60" s="4">
        <v>0</v>
      </c>
      <c r="C60" s="4">
        <v>180</v>
      </c>
      <c r="D60" s="4">
        <v>200</v>
      </c>
    </row>
    <row r="61" spans="1:4" x14ac:dyDescent="0.3">
      <c r="A61" t="s">
        <v>41</v>
      </c>
      <c r="B61" s="4">
        <v>5000</v>
      </c>
      <c r="C61" s="4">
        <v>3600</v>
      </c>
      <c r="D61" s="4">
        <v>5000</v>
      </c>
    </row>
    <row r="62" spans="1:4" x14ac:dyDescent="0.3">
      <c r="A62" t="s">
        <v>62</v>
      </c>
      <c r="B62" s="4">
        <v>0</v>
      </c>
      <c r="C62" s="4">
        <v>0</v>
      </c>
      <c r="D62" s="4">
        <v>0</v>
      </c>
    </row>
    <row r="63" spans="1:4" x14ac:dyDescent="0.3">
      <c r="A63" t="s">
        <v>24</v>
      </c>
      <c r="B63" s="6">
        <v>25000</v>
      </c>
      <c r="C63" s="6">
        <v>22000</v>
      </c>
      <c r="D63" s="6">
        <v>24000</v>
      </c>
    </row>
    <row r="64" spans="1:4" ht="15" thickBot="1" x14ac:dyDescent="0.35">
      <c r="A64" s="1" t="s">
        <v>61</v>
      </c>
      <c r="B64" s="7">
        <f>SUM(B59:B63)</f>
        <v>40000</v>
      </c>
      <c r="C64" s="7">
        <f>SUM(C59:C63)</f>
        <v>35980</v>
      </c>
      <c r="D64" s="7">
        <f>SUM(D59:D63)</f>
        <v>39200</v>
      </c>
    </row>
    <row r="65" spans="1:7" x14ac:dyDescent="0.3">
      <c r="A65" t="s">
        <v>72</v>
      </c>
      <c r="B65" s="3">
        <f>SUM(B64+B57+B40+B34+B30+B22)</f>
        <v>198803</v>
      </c>
      <c r="C65" s="3">
        <f>SUM(C64+C57+C40+C34+C30+C22)</f>
        <v>221120</v>
      </c>
      <c r="D65" s="3">
        <f>SUM(D64+D57+D40+D34+D30+D22)-D18</f>
        <v>228744</v>
      </c>
    </row>
    <row r="67" spans="1:7" x14ac:dyDescent="0.3">
      <c r="A67" s="18" t="s">
        <v>45</v>
      </c>
      <c r="B67" s="8" t="s">
        <v>46</v>
      </c>
      <c r="C67" s="9">
        <v>2.2504E-2</v>
      </c>
      <c r="D67" s="8">
        <f>SUM(D18*C67)/4</f>
        <v>135.603478</v>
      </c>
      <c r="E67" s="2">
        <f>D67+D68</f>
        <v>1449.563048</v>
      </c>
    </row>
    <row r="68" spans="1:7" x14ac:dyDescent="0.3">
      <c r="A68" s="18"/>
      <c r="B68" s="8" t="s">
        <v>47</v>
      </c>
      <c r="C68" s="9">
        <v>2.332E-2</v>
      </c>
      <c r="D68" s="8">
        <f>SUM(D7*C68)/4</f>
        <v>1313.95957</v>
      </c>
      <c r="E68" s="2">
        <f>D67+D68</f>
        <v>1449.563048</v>
      </c>
      <c r="F68" s="2">
        <f>D68*28*4</f>
        <v>147163.47184000001</v>
      </c>
    </row>
    <row r="69" spans="1:7" x14ac:dyDescent="0.3">
      <c r="A69" s="19" t="s">
        <v>48</v>
      </c>
      <c r="B69" s="8" t="s">
        <v>46</v>
      </c>
      <c r="C69" s="9">
        <v>3.3626000000000003E-2</v>
      </c>
      <c r="D69" s="8">
        <f>SUM(D18*C69)/4</f>
        <v>202.62186950000003</v>
      </c>
      <c r="E69" s="2">
        <f>D69+D70</f>
        <v>1980.2987320000002</v>
      </c>
    </row>
    <row r="70" spans="1:7" x14ac:dyDescent="0.3">
      <c r="A70" s="19"/>
      <c r="B70" s="8" t="s">
        <v>47</v>
      </c>
      <c r="C70" s="9">
        <v>3.1550000000000002E-2</v>
      </c>
      <c r="D70" s="8">
        <f>SUM(D7*C70)/4</f>
        <v>1777.6768625000002</v>
      </c>
      <c r="F70" s="2">
        <f>SUM(D70*11*4)</f>
        <v>78217.781950000004</v>
      </c>
    </row>
    <row r="71" spans="1:7" x14ac:dyDescent="0.3">
      <c r="F71" s="2">
        <f>SUM(F70+F68)</f>
        <v>225381.25379000002</v>
      </c>
    </row>
    <row r="73" spans="1:7" x14ac:dyDescent="0.3">
      <c r="A73" s="10" t="s">
        <v>68</v>
      </c>
      <c r="B73" s="11">
        <v>71150</v>
      </c>
      <c r="C73" s="11"/>
      <c r="D73" s="11"/>
      <c r="E73" s="10"/>
    </row>
    <row r="74" spans="1:7" x14ac:dyDescent="0.3">
      <c r="A74" s="10"/>
      <c r="B74" s="11"/>
      <c r="C74" s="11"/>
      <c r="D74" s="11"/>
      <c r="E74" s="10"/>
    </row>
    <row r="75" spans="1:7" x14ac:dyDescent="0.3">
      <c r="A75" s="15" t="s">
        <v>45</v>
      </c>
      <c r="B75" s="12"/>
      <c r="C75" s="13"/>
      <c r="D75" s="14"/>
      <c r="E75" s="10"/>
    </row>
    <row r="76" spans="1:7" x14ac:dyDescent="0.3">
      <c r="A76" s="15"/>
      <c r="B76" s="12" t="s">
        <v>47</v>
      </c>
      <c r="C76" s="13">
        <v>2.332E-2</v>
      </c>
      <c r="D76" s="14">
        <f>B73*C76/4</f>
        <v>414.80450000000002</v>
      </c>
      <c r="E76" s="10"/>
    </row>
    <row r="77" spans="1:7" x14ac:dyDescent="0.3">
      <c r="A77" s="16" t="s">
        <v>48</v>
      </c>
      <c r="B77" s="12"/>
      <c r="C77" s="13"/>
      <c r="D77" s="14"/>
      <c r="E77" s="10" t="s">
        <v>69</v>
      </c>
      <c r="F77" s="10"/>
      <c r="G77" s="10"/>
    </row>
    <row r="78" spans="1:7" x14ac:dyDescent="0.3">
      <c r="A78" s="16"/>
      <c r="B78" s="12" t="s">
        <v>47</v>
      </c>
      <c r="C78" s="13">
        <v>3.1550000000000002E-2</v>
      </c>
      <c r="D78" s="14">
        <f>B73*C78/4</f>
        <v>561.19562500000006</v>
      </c>
      <c r="E78" s="10"/>
    </row>
  </sheetData>
  <mergeCells count="7">
    <mergeCell ref="A75:A76"/>
    <mergeCell ref="A77:A78"/>
    <mergeCell ref="A3:D3"/>
    <mergeCell ref="A2:D2"/>
    <mergeCell ref="A1:D1"/>
    <mergeCell ref="A67:A68"/>
    <mergeCell ref="A69:A70"/>
  </mergeCells>
  <pageMargins left="0.7" right="0.7" top="0.75" bottom="0.75" header="0.3" footer="0.3"/>
  <pageSetup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budget</vt:lpstr>
      <vt:lpstr>'2025 budget'!Print_Area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Lapointe</dc:creator>
  <cp:lastModifiedBy>jamie blum</cp:lastModifiedBy>
  <cp:lastPrinted>2024-10-08T20:06:37Z</cp:lastPrinted>
  <dcterms:created xsi:type="dcterms:W3CDTF">2022-08-05T20:19:11Z</dcterms:created>
  <dcterms:modified xsi:type="dcterms:W3CDTF">2025-03-02T22:50:16Z</dcterms:modified>
</cp:coreProperties>
</file>