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showInkAnnotation="0" defaultThemeVersion="166925"/>
  <mc:AlternateContent xmlns:mc="http://schemas.openxmlformats.org/markup-compatibility/2006">
    <mc:Choice Requires="x15">
      <x15ac:absPath xmlns:x15ac="http://schemas.microsoft.com/office/spreadsheetml/2010/11/ac" url="C:\Users\Owner\Downloads\"/>
    </mc:Choice>
  </mc:AlternateContent>
  <xr:revisionPtr revIDLastSave="0" documentId="13_ncr:1_{DE33968A-774B-4F03-BC5F-0579CA4DC503}" xr6:coauthVersionLast="47" xr6:coauthVersionMax="47" xr10:uidLastSave="{00000000-0000-0000-0000-000000000000}"/>
  <bookViews>
    <workbookView xWindow="-108" yWindow="-108" windowWidth="23256" windowHeight="13896" xr2:uid="{00000000-000D-0000-FFFF-FFFF00000000}"/>
  </bookViews>
  <sheets>
    <sheet name="Budget 2025" sheetId="3" r:id="rId1"/>
  </sheets>
  <definedNames>
    <definedName name="_xlnm.Print_Area" localSheetId="0">'Budget 2025'!$A$1:$D$68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3" l="1"/>
  <c r="B46" i="3"/>
  <c r="C10" i="3"/>
  <c r="C55" i="3"/>
  <c r="D55" i="3"/>
  <c r="D22" i="3"/>
  <c r="D51" i="3"/>
  <c r="D46" i="3"/>
  <c r="C51" i="3"/>
  <c r="B51" i="3"/>
  <c r="C46" i="3"/>
  <c r="C26" i="3"/>
  <c r="B26" i="3"/>
  <c r="B12" i="3"/>
  <c r="D56" i="3" l="1"/>
  <c r="D4" i="3" s="1"/>
  <c r="C56" i="3"/>
  <c r="C4" i="3" s="1"/>
  <c r="C12" i="3" s="1"/>
  <c r="B56" i="3"/>
  <c r="D12" i="3" l="1"/>
  <c r="F58" i="3"/>
  <c r="D61" i="3" l="1"/>
  <c r="D68" i="3"/>
  <c r="D64" i="3"/>
  <c r="D67" i="3"/>
  <c r="D66" i="3"/>
  <c r="D62" i="3"/>
  <c r="D65" i="3"/>
  <c r="D63" i="3"/>
</calcChain>
</file>

<file path=xl/sharedStrings.xml><?xml version="1.0" encoding="utf-8"?>
<sst xmlns="http://schemas.openxmlformats.org/spreadsheetml/2006/main" count="79" uniqueCount="79">
  <si>
    <t xml:space="preserve">Acct Description </t>
  </si>
  <si>
    <t>Homeowners Assessments</t>
  </si>
  <si>
    <t>Fees/other income</t>
  </si>
  <si>
    <t>Interest</t>
  </si>
  <si>
    <t>Late Fees</t>
  </si>
  <si>
    <t>Screening fees</t>
  </si>
  <si>
    <t>Laundry income</t>
  </si>
  <si>
    <t>Total Income</t>
  </si>
  <si>
    <t xml:space="preserve">Income </t>
  </si>
  <si>
    <t>Admin. Expenses</t>
  </si>
  <si>
    <t>Bank Service Charges</t>
  </si>
  <si>
    <t>Loan and Cost Fees</t>
  </si>
  <si>
    <t>Legal Fees</t>
  </si>
  <si>
    <t>Bad Debt</t>
  </si>
  <si>
    <t>Management Fee</t>
  </si>
  <si>
    <t>Office supplies</t>
  </si>
  <si>
    <t>Total Adminstrative Cost</t>
  </si>
  <si>
    <t>Maintenance &amp; Repairs</t>
  </si>
  <si>
    <t>Elevator Service Repairs</t>
  </si>
  <si>
    <t>Elevator Service Contract</t>
  </si>
  <si>
    <t>Fire Alarm</t>
  </si>
  <si>
    <t>Janitorial Services</t>
  </si>
  <si>
    <t>Landscape</t>
  </si>
  <si>
    <t>Landscape Extras</t>
  </si>
  <si>
    <t>Roof Inspection</t>
  </si>
  <si>
    <t>Laundry Expense</t>
  </si>
  <si>
    <t>Pest Control</t>
  </si>
  <si>
    <t>Pool Furnishing</t>
  </si>
  <si>
    <t>Sprinkler Maintenance</t>
  </si>
  <si>
    <t>Pool Maintenance</t>
  </si>
  <si>
    <t>Total Maintenance &amp; Repairs</t>
  </si>
  <si>
    <t xml:space="preserve">Utilities </t>
  </si>
  <si>
    <t>Cable Television</t>
  </si>
  <si>
    <t>Electric</t>
  </si>
  <si>
    <t>Water/sewer/garbage</t>
  </si>
  <si>
    <t xml:space="preserve">Total Utilities </t>
  </si>
  <si>
    <t>Accounting (Audit)</t>
  </si>
  <si>
    <t>License Fee (elevators/pool)</t>
  </si>
  <si>
    <t>Grand Total</t>
  </si>
  <si>
    <t>Repairs and Mainteance</t>
  </si>
  <si>
    <t xml:space="preserve">Insurance </t>
  </si>
  <si>
    <t>Tree trimming</t>
  </si>
  <si>
    <t>Money from general funds for insurance payout</t>
  </si>
  <si>
    <t>SIRS inspection</t>
  </si>
  <si>
    <t>Flood insurance</t>
  </si>
  <si>
    <t>102B 103B 106B 202B 203B 206B 302B 303B 306B</t>
  </si>
  <si>
    <t>101B 107B 201B 207B 301B 307B</t>
  </si>
  <si>
    <t>114A 123C</t>
  </si>
  <si>
    <t>212A 214A 312A 314A 412A 414A 222C 223C 322C 323C 422C 423C</t>
  </si>
  <si>
    <t>109A 110A 111A 115A 116A 209A 210A 211A 215A 216A 309A 310A 311A 315A 316A 409A 410A 411A 415A 416A 119C 120C 121C 124C 125C 219C 220C 221C 224C 225C 319C 320C 321C 324C 325C 419C 420C 421C 424C 425C</t>
  </si>
  <si>
    <t>108A 117A 208A 217A 308A 317A 408A 417A 118C 126C 218C 226C 318C 326C 418C 426C</t>
  </si>
  <si>
    <t>Unit Breakdown</t>
  </si>
  <si>
    <t>Common expense pro rata share</t>
  </si>
  <si>
    <t>.0119388889</t>
  </si>
  <si>
    <t>.0115733333</t>
  </si>
  <si>
    <t>.0089911111</t>
  </si>
  <si>
    <t>.0088200000</t>
  </si>
  <si>
    <t>.0119600000</t>
  </si>
  <si>
    <t>.0117533333</t>
  </si>
  <si>
    <t>.0089044444</t>
  </si>
  <si>
    <t>Proposed Budget</t>
  </si>
  <si>
    <t>Bella Mar 2025 proposed Budget</t>
  </si>
  <si>
    <t>Estimated Expenses</t>
  </si>
  <si>
    <t>added in full ins</t>
  </si>
  <si>
    <t>Website</t>
  </si>
  <si>
    <t>SIRS Reserves</t>
  </si>
  <si>
    <t>Reserves</t>
  </si>
  <si>
    <t>Total Reserves</t>
  </si>
  <si>
    <t>need to know what SIRS funding you all want to do:  Base $55,500.00, Threshold $61600.00</t>
  </si>
  <si>
    <t>Non-Reserves</t>
  </si>
  <si>
    <t>Fire Damage Expense in 2024</t>
  </si>
  <si>
    <t>Approved Budget 2024</t>
  </si>
  <si>
    <t>105B</t>
  </si>
  <si>
    <t>204B 205B 304B 305B</t>
  </si>
  <si>
    <t>.0089444444</t>
  </si>
  <si>
    <t>Pool Repairs</t>
  </si>
  <si>
    <t>Roof Repairs</t>
  </si>
  <si>
    <t xml:space="preserve"> 10 year inspection</t>
  </si>
  <si>
    <t>Elevator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</si>
</sst>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409]#,##0.00"/>
    <numFmt numFmtId="166" formatCode="&quot;$&quot;#,##0.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right/>
      <top/>
      <bottom style="double">
        <color rgb="FF50505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164" fontId="0" fillId="0" borderId="0" xfId="0" applyNumberFormat="1"/>
    <xf numFmtId="164" fontId="1" fillId="0" borderId="0" xfId="0" applyNumberFormat="1" applyFont="1"/>
    <xf numFmtId="6" fontId="0" fillId="0" borderId="0" xfId="0" applyNumberFormat="1"/>
    <xf numFmtId="10" fontId="0" fillId="0" borderId="0" xfId="0" applyNumberFormat="1"/>
    <xf numFmtId="9" fontId="0" fillId="0" borderId="0" xfId="0" applyNumberFormat="1"/>
    <xf numFmtId="0" fontId="0" fillId="0" borderId="0" xfId="0" applyAlignment="1">
      <alignment wrapText="1"/>
    </xf>
    <xf numFmtId="0" fontId="1" fillId="0" borderId="0" xfId="0" applyFont="1" applyAlignment="1">
      <alignment wrapText="1"/>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center"/>
    </xf>
    <xf numFmtId="14" fontId="1" fillId="0" borderId="0" xfId="0" applyNumberFormat="1" applyFont="1" applyAlignment="1">
      <alignment horizontal="center"/>
    </xf>
    <xf numFmtId="164" fontId="1" fillId="0" borderId="1" xfId="0" applyNumberFormat="1" applyFont="1" applyBorder="1" applyAlignment="1">
      <alignment horizontal="center"/>
    </xf>
    <xf numFmtId="164" fontId="1" fillId="0" borderId="0" xfId="0" applyNumberFormat="1" applyFont="1" applyAlignment="1">
      <alignment horizontal="center"/>
    </xf>
    <xf numFmtId="6" fontId="0" fillId="0" borderId="0" xfId="0" applyNumberFormat="1" applyAlignment="1">
      <alignment horizontal="center"/>
    </xf>
    <xf numFmtId="166" fontId="1" fillId="0" borderId="2" xfId="0" applyNumberFormat="1" applyFont="1" applyBorder="1" applyAlignment="1">
      <alignment horizontal="center"/>
    </xf>
    <xf numFmtId="166" fontId="0" fillId="0" borderId="0" xfId="0" applyNumberFormat="1" applyAlignment="1">
      <alignment horizontal="center"/>
    </xf>
    <xf numFmtId="166" fontId="1" fillId="0" borderId="1" xfId="0" applyNumberFormat="1" applyFont="1" applyBorder="1" applyAlignment="1">
      <alignment horizontal="center"/>
    </xf>
    <xf numFmtId="164" fontId="0" fillId="3" borderId="0" xfId="0" applyNumberFormat="1" applyFill="1" applyAlignment="1">
      <alignment horizontal="center"/>
    </xf>
    <xf numFmtId="166" fontId="1" fillId="0" borderId="0" xfId="0" applyNumberFormat="1" applyFont="1" applyAlignment="1">
      <alignment horizontal="center"/>
    </xf>
    <xf numFmtId="164" fontId="1" fillId="0" borderId="5" xfId="0" applyNumberFormat="1" applyFont="1" applyBorder="1" applyAlignment="1">
      <alignment horizontal="center"/>
    </xf>
    <xf numFmtId="166" fontId="1" fillId="0" borderId="5" xfId="0" applyNumberFormat="1" applyFont="1" applyBorder="1" applyAlignment="1">
      <alignment horizontal="center"/>
    </xf>
    <xf numFmtId="164" fontId="0" fillId="0" borderId="5" xfId="0" applyNumberFormat="1" applyBorder="1" applyAlignment="1">
      <alignment horizontal="center"/>
    </xf>
    <xf numFmtId="166" fontId="0" fillId="0" borderId="5" xfId="0" applyNumberFormat="1" applyBorder="1" applyAlignment="1">
      <alignment horizontal="center"/>
    </xf>
    <xf numFmtId="0" fontId="0" fillId="3" borderId="0" xfId="0" applyFill="1" applyAlignment="1">
      <alignment horizontal="center"/>
    </xf>
    <xf numFmtId="49" fontId="1" fillId="0" borderId="2" xfId="0" applyNumberFormat="1" applyFont="1" applyBorder="1" applyAlignment="1">
      <alignment horizontal="center"/>
    </xf>
    <xf numFmtId="166" fontId="1" fillId="0" borderId="2" xfId="0" applyNumberFormat="1" applyFont="1" applyBorder="1" applyAlignment="1">
      <alignment horizontal="left" wrapText="1"/>
    </xf>
    <xf numFmtId="0" fontId="0" fillId="3" borderId="0" xfId="0" applyFill="1"/>
    <xf numFmtId="166" fontId="1" fillId="2" borderId="3" xfId="0" applyNumberFormat="1" applyFont="1" applyFill="1" applyBorder="1" applyAlignment="1">
      <alignment horizontal="center" vertical="center" wrapText="1"/>
    </xf>
    <xf numFmtId="166" fontId="1" fillId="2" borderId="4" xfId="0" applyNumberFormat="1" applyFont="1" applyFill="1" applyBorder="1" applyAlignment="1">
      <alignment horizontal="center" vertical="center" wrapText="1"/>
    </xf>
    <xf numFmtId="166" fontId="1" fillId="0" borderId="2" xfId="0" applyNumberFormat="1" applyFont="1" applyBorder="1" applyAlignment="1">
      <alignment horizontal="left"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166" fontId="1"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F6E5-BA49-4957-9AE4-D13C3F879CB6}">
  <dimension ref="A1:H68"/>
  <sheetViews>
    <sheetView tabSelected="1" view="pageBreakPreview" topLeftCell="A38" zoomScaleNormal="100" zoomScaleSheetLayoutView="100" workbookViewId="0">
      <selection activeCell="A58" sqref="A58"/>
    </sheetView>
  </sheetViews>
  <sheetFormatPr defaultRowHeight="14.4" x14ac:dyDescent="0.3"/>
  <cols>
    <col min="1" max="1" width="41.5546875" style="6" customWidth="1"/>
    <col min="2" max="2" width="21.77734375" style="8" customWidth="1"/>
    <col min="3" max="3" width="18.5546875" style="8" customWidth="1"/>
    <col min="4" max="4" width="19" style="8" customWidth="1"/>
    <col min="6" max="6" width="13.44140625" customWidth="1"/>
    <col min="7" max="7" width="9.77734375" bestFit="1" customWidth="1"/>
  </cols>
  <sheetData>
    <row r="1" spans="1:8" x14ac:dyDescent="0.3">
      <c r="A1" s="7" t="s">
        <v>61</v>
      </c>
      <c r="B1" s="10" t="s">
        <v>71</v>
      </c>
      <c r="C1" s="10" t="s">
        <v>62</v>
      </c>
      <c r="D1" s="10" t="s">
        <v>60</v>
      </c>
    </row>
    <row r="2" spans="1:8" x14ac:dyDescent="0.3">
      <c r="A2" s="7" t="s">
        <v>0</v>
      </c>
      <c r="B2" s="11"/>
      <c r="C2" s="10">
        <v>2024</v>
      </c>
      <c r="D2" s="10">
        <v>2025</v>
      </c>
    </row>
    <row r="3" spans="1:8" x14ac:dyDescent="0.3">
      <c r="A3" s="7" t="s">
        <v>8</v>
      </c>
      <c r="D3"/>
    </row>
    <row r="4" spans="1:8" x14ac:dyDescent="0.3">
      <c r="A4" s="6" t="s">
        <v>1</v>
      </c>
      <c r="B4" s="9">
        <v>585200</v>
      </c>
      <c r="C4" s="9">
        <f>C56-C8-C9-C11</f>
        <v>579478.31000000006</v>
      </c>
      <c r="D4" s="16">
        <f>D56-D8-D9-D11-D6</f>
        <v>634284</v>
      </c>
    </row>
    <row r="5" spans="1:8" x14ac:dyDescent="0.3">
      <c r="A5" s="6" t="s">
        <v>2</v>
      </c>
      <c r="B5" s="9">
        <v>500</v>
      </c>
      <c r="C5" s="9">
        <v>500</v>
      </c>
      <c r="D5" s="16">
        <v>0</v>
      </c>
    </row>
    <row r="6" spans="1:8" x14ac:dyDescent="0.3">
      <c r="A6" s="6" t="s">
        <v>3</v>
      </c>
      <c r="B6" s="9">
        <v>0</v>
      </c>
      <c r="C6" s="9">
        <v>0</v>
      </c>
      <c r="D6" s="16">
        <v>16</v>
      </c>
    </row>
    <row r="7" spans="1:8" x14ac:dyDescent="0.3">
      <c r="A7" s="6" t="s">
        <v>42</v>
      </c>
      <c r="B7" s="9">
        <v>0</v>
      </c>
      <c r="C7" s="9">
        <v>0</v>
      </c>
      <c r="D7" s="16">
        <v>0</v>
      </c>
    </row>
    <row r="8" spans="1:8" x14ac:dyDescent="0.3">
      <c r="A8" s="6" t="s">
        <v>4</v>
      </c>
      <c r="B8" s="9">
        <v>750</v>
      </c>
      <c r="C8" s="9">
        <v>750</v>
      </c>
      <c r="D8" s="16">
        <v>2500</v>
      </c>
    </row>
    <row r="9" spans="1:8" x14ac:dyDescent="0.3">
      <c r="A9" s="6" t="s">
        <v>5</v>
      </c>
      <c r="B9" s="9">
        <v>250</v>
      </c>
      <c r="C9" s="9">
        <v>250</v>
      </c>
      <c r="D9" s="16">
        <v>0</v>
      </c>
    </row>
    <row r="10" spans="1:8" x14ac:dyDescent="0.3">
      <c r="A10" s="6" t="s">
        <v>66</v>
      </c>
      <c r="B10" s="9"/>
      <c r="C10" s="9" t="e">
        <f>#REF!</f>
        <v>#REF!</v>
      </c>
      <c r="D10" s="16"/>
      <c r="E10" s="27"/>
      <c r="F10" s="27"/>
      <c r="G10" s="27"/>
      <c r="H10" s="27"/>
    </row>
    <row r="11" spans="1:8" x14ac:dyDescent="0.3">
      <c r="A11" s="6" t="s">
        <v>6</v>
      </c>
      <c r="B11" s="9">
        <v>2600</v>
      </c>
      <c r="C11" s="9">
        <v>2600</v>
      </c>
      <c r="D11" s="16">
        <v>4000</v>
      </c>
    </row>
    <row r="12" spans="1:8" ht="15" thickBot="1" x14ac:dyDescent="0.35">
      <c r="A12" s="7" t="s">
        <v>7</v>
      </c>
      <c r="B12" s="12">
        <f>SUM(B4:B11)</f>
        <v>589300</v>
      </c>
      <c r="C12" s="12" t="e">
        <f>SUM(C4:C11)</f>
        <v>#REF!</v>
      </c>
      <c r="D12" s="17">
        <f>(D4+D5+D6+D7+D8+D9+D11)</f>
        <v>640800</v>
      </c>
    </row>
    <row r="13" spans="1:8" ht="15" thickTop="1" x14ac:dyDescent="0.3">
      <c r="A13" s="7" t="s">
        <v>9</v>
      </c>
      <c r="B13" s="9"/>
      <c r="D13" s="16"/>
    </row>
    <row r="14" spans="1:8" x14ac:dyDescent="0.3">
      <c r="A14" s="6" t="s">
        <v>36</v>
      </c>
      <c r="B14" s="9">
        <v>4500</v>
      </c>
      <c r="C14" s="9">
        <v>4500</v>
      </c>
      <c r="D14" s="16">
        <v>4500</v>
      </c>
    </row>
    <row r="15" spans="1:8" x14ac:dyDescent="0.3">
      <c r="A15" s="6" t="s">
        <v>10</v>
      </c>
      <c r="B15" s="9">
        <v>0</v>
      </c>
      <c r="C15" s="9">
        <v>0</v>
      </c>
      <c r="D15" s="16">
        <v>0</v>
      </c>
    </row>
    <row r="16" spans="1:8" x14ac:dyDescent="0.3">
      <c r="A16" s="6" t="s">
        <v>11</v>
      </c>
      <c r="B16" s="9">
        <v>0</v>
      </c>
      <c r="C16" s="9">
        <v>0</v>
      </c>
      <c r="D16" s="16">
        <v>0</v>
      </c>
    </row>
    <row r="17" spans="1:5" x14ac:dyDescent="0.3">
      <c r="A17" s="6" t="s">
        <v>37</v>
      </c>
      <c r="B17" s="9">
        <v>1200</v>
      </c>
      <c r="C17" s="9">
        <v>1200</v>
      </c>
      <c r="D17" s="16">
        <v>1100</v>
      </c>
    </row>
    <row r="18" spans="1:5" x14ac:dyDescent="0.3">
      <c r="A18" s="6" t="s">
        <v>12</v>
      </c>
      <c r="B18" s="9">
        <v>7500</v>
      </c>
      <c r="C18" s="9">
        <v>13400</v>
      </c>
      <c r="D18" s="16">
        <v>9000</v>
      </c>
    </row>
    <row r="19" spans="1:5" x14ac:dyDescent="0.3">
      <c r="A19" s="6" t="s">
        <v>40</v>
      </c>
      <c r="B19" s="9">
        <v>280000</v>
      </c>
      <c r="C19" s="9">
        <v>240589</v>
      </c>
      <c r="D19" s="16">
        <v>300000</v>
      </c>
    </row>
    <row r="20" spans="1:5" x14ac:dyDescent="0.3">
      <c r="A20" s="6" t="s">
        <v>44</v>
      </c>
      <c r="B20" s="9">
        <v>30000</v>
      </c>
      <c r="C20" s="9">
        <v>41481</v>
      </c>
      <c r="D20" s="19" t="s">
        <v>63</v>
      </c>
      <c r="E20" s="5"/>
    </row>
    <row r="21" spans="1:5" x14ac:dyDescent="0.3">
      <c r="A21" s="6" t="s">
        <v>13</v>
      </c>
      <c r="B21" s="9">
        <v>0</v>
      </c>
      <c r="C21" s="9">
        <v>4000</v>
      </c>
      <c r="D21" s="16">
        <v>3000</v>
      </c>
      <c r="E21" s="5"/>
    </row>
    <row r="22" spans="1:5" x14ac:dyDescent="0.3">
      <c r="A22" s="6" t="s">
        <v>64</v>
      </c>
      <c r="B22" s="9">
        <v>0</v>
      </c>
      <c r="C22" s="9">
        <v>0</v>
      </c>
      <c r="D22" s="16">
        <f>25*12</f>
        <v>300</v>
      </c>
      <c r="E22" s="5"/>
    </row>
    <row r="23" spans="1:5" x14ac:dyDescent="0.3">
      <c r="A23" s="6" t="s">
        <v>14</v>
      </c>
      <c r="B23" s="9">
        <v>16000</v>
      </c>
      <c r="C23" s="9">
        <v>16000</v>
      </c>
      <c r="D23" s="16">
        <v>16000</v>
      </c>
    </row>
    <row r="24" spans="1:5" x14ac:dyDescent="0.3">
      <c r="A24" s="6" t="s">
        <v>15</v>
      </c>
      <c r="B24" s="9">
        <v>1500</v>
      </c>
      <c r="C24" s="9">
        <v>1500</v>
      </c>
      <c r="D24" s="16">
        <v>2000</v>
      </c>
      <c r="E24" s="5"/>
    </row>
    <row r="25" spans="1:5" x14ac:dyDescent="0.3">
      <c r="A25" s="6" t="s">
        <v>77</v>
      </c>
      <c r="B25" s="9"/>
      <c r="C25" s="9"/>
      <c r="D25" s="16">
        <v>1000</v>
      </c>
      <c r="E25" s="5"/>
    </row>
    <row r="26" spans="1:5" ht="15" thickBot="1" x14ac:dyDescent="0.35">
      <c r="A26" s="7" t="s">
        <v>16</v>
      </c>
      <c r="B26" s="12">
        <f>SUM(B14:B24)</f>
        <v>340700</v>
      </c>
      <c r="C26" s="12">
        <f>SUM(C14:C24)</f>
        <v>322670</v>
      </c>
      <c r="D26" s="17">
        <f>SUM(D14:D25)</f>
        <v>336900</v>
      </c>
    </row>
    <row r="27" spans="1:5" ht="15" thickTop="1" x14ac:dyDescent="0.3">
      <c r="A27" s="7" t="s">
        <v>17</v>
      </c>
      <c r="B27" s="9"/>
      <c r="D27" s="16"/>
    </row>
    <row r="28" spans="1:5" x14ac:dyDescent="0.3">
      <c r="A28" s="6" t="s">
        <v>18</v>
      </c>
      <c r="B28" s="9">
        <v>4000</v>
      </c>
      <c r="C28" s="9">
        <v>4000</v>
      </c>
      <c r="D28" s="16">
        <v>1800</v>
      </c>
    </row>
    <row r="29" spans="1:5" x14ac:dyDescent="0.3">
      <c r="A29" s="6" t="s">
        <v>19</v>
      </c>
      <c r="B29" s="9">
        <v>5000</v>
      </c>
      <c r="C29" s="9">
        <v>5000</v>
      </c>
      <c r="D29" s="16">
        <v>5000</v>
      </c>
    </row>
    <row r="30" spans="1:5" x14ac:dyDescent="0.3">
      <c r="A30" s="6" t="s">
        <v>78</v>
      </c>
      <c r="B30" s="9">
        <v>5000</v>
      </c>
      <c r="C30" s="9">
        <v>5000</v>
      </c>
      <c r="D30" s="16">
        <v>5000</v>
      </c>
    </row>
    <row r="31" spans="1:5" x14ac:dyDescent="0.3">
      <c r="A31" s="6" t="s">
        <v>20</v>
      </c>
      <c r="B31" s="9">
        <v>3000</v>
      </c>
      <c r="C31" s="9">
        <v>3000</v>
      </c>
      <c r="D31" s="16">
        <v>3000</v>
      </c>
    </row>
    <row r="32" spans="1:5" x14ac:dyDescent="0.3">
      <c r="A32" s="6" t="s">
        <v>21</v>
      </c>
      <c r="B32" s="9">
        <v>12000</v>
      </c>
      <c r="C32" s="9">
        <v>12000</v>
      </c>
      <c r="D32" s="16">
        <v>13000</v>
      </c>
    </row>
    <row r="33" spans="1:5" x14ac:dyDescent="0.3">
      <c r="A33" s="6" t="s">
        <v>22</v>
      </c>
      <c r="B33" s="9">
        <v>17800</v>
      </c>
      <c r="C33" s="9">
        <v>17800</v>
      </c>
      <c r="D33" s="16">
        <v>15600</v>
      </c>
      <c r="E33" s="4"/>
    </row>
    <row r="34" spans="1:5" x14ac:dyDescent="0.3">
      <c r="A34" s="6" t="s">
        <v>23</v>
      </c>
      <c r="B34" s="9">
        <v>2000</v>
      </c>
      <c r="C34" s="9">
        <v>2000</v>
      </c>
      <c r="D34" s="16">
        <v>2000</v>
      </c>
    </row>
    <row r="35" spans="1:5" x14ac:dyDescent="0.3">
      <c r="A35" s="6" t="s">
        <v>24</v>
      </c>
      <c r="B35" s="9">
        <v>8400</v>
      </c>
      <c r="C35" s="9">
        <v>8400</v>
      </c>
      <c r="D35" s="16">
        <v>8400</v>
      </c>
    </row>
    <row r="36" spans="1:5" x14ac:dyDescent="0.3">
      <c r="A36" s="6" t="s">
        <v>76</v>
      </c>
      <c r="B36" s="9"/>
      <c r="C36" s="9"/>
      <c r="D36" s="16">
        <v>2000</v>
      </c>
    </row>
    <row r="37" spans="1:5" x14ac:dyDescent="0.3">
      <c r="A37" s="6" t="s">
        <v>28</v>
      </c>
      <c r="B37" s="9">
        <v>1500</v>
      </c>
      <c r="C37" s="9">
        <v>1500</v>
      </c>
      <c r="D37" s="16">
        <v>2200</v>
      </c>
    </row>
    <row r="38" spans="1:5" x14ac:dyDescent="0.3">
      <c r="A38" s="6" t="s">
        <v>25</v>
      </c>
      <c r="B38" s="9">
        <v>750</v>
      </c>
      <c r="C38" s="9">
        <v>750</v>
      </c>
      <c r="D38" s="16">
        <v>2600</v>
      </c>
    </row>
    <row r="39" spans="1:5" x14ac:dyDescent="0.3">
      <c r="A39" s="6" t="s">
        <v>26</v>
      </c>
      <c r="B39" s="9">
        <v>5800</v>
      </c>
      <c r="C39" s="9">
        <v>5800</v>
      </c>
      <c r="D39" s="16">
        <v>5700</v>
      </c>
    </row>
    <row r="40" spans="1:5" x14ac:dyDescent="0.3">
      <c r="A40" s="6" t="s">
        <v>27</v>
      </c>
      <c r="B40" s="9">
        <v>600</v>
      </c>
      <c r="C40" s="9">
        <v>600</v>
      </c>
      <c r="D40" s="16">
        <v>600</v>
      </c>
      <c r="E40" s="5"/>
    </row>
    <row r="41" spans="1:5" x14ac:dyDescent="0.3">
      <c r="A41" s="6" t="s">
        <v>75</v>
      </c>
      <c r="B41" s="9"/>
      <c r="C41" s="9"/>
      <c r="D41" s="16">
        <v>3000</v>
      </c>
      <c r="E41" s="5"/>
    </row>
    <row r="42" spans="1:5" x14ac:dyDescent="0.3">
      <c r="A42" s="6" t="s">
        <v>29</v>
      </c>
      <c r="B42" s="9">
        <v>5700</v>
      </c>
      <c r="C42" s="9">
        <v>5700</v>
      </c>
      <c r="D42" s="16">
        <v>4500</v>
      </c>
    </row>
    <row r="43" spans="1:5" x14ac:dyDescent="0.3">
      <c r="A43" s="6" t="s">
        <v>39</v>
      </c>
      <c r="B43" s="9">
        <v>30000</v>
      </c>
      <c r="C43" s="9">
        <v>10000</v>
      </c>
      <c r="D43" s="16">
        <v>25000</v>
      </c>
    </row>
    <row r="44" spans="1:5" x14ac:dyDescent="0.3">
      <c r="A44" s="6" t="s">
        <v>41</v>
      </c>
      <c r="B44" s="9">
        <v>9650</v>
      </c>
      <c r="C44" s="9">
        <v>9650</v>
      </c>
      <c r="D44" s="16">
        <v>9000</v>
      </c>
    </row>
    <row r="45" spans="1:5" ht="15" thickBot="1" x14ac:dyDescent="0.35">
      <c r="A45" s="6" t="s">
        <v>43</v>
      </c>
      <c r="B45" s="22">
        <v>5000</v>
      </c>
      <c r="C45" s="22">
        <v>5000</v>
      </c>
      <c r="D45" s="23">
        <v>0</v>
      </c>
    </row>
    <row r="46" spans="1:5" x14ac:dyDescent="0.3">
      <c r="A46" s="7" t="s">
        <v>30</v>
      </c>
      <c r="B46" s="13">
        <f>SUM(B28:B45)</f>
        <v>116200</v>
      </c>
      <c r="C46" s="13">
        <f>SUM(C28:C45)</f>
        <v>96200</v>
      </c>
      <c r="D46" s="19">
        <f>SUM(D28:D45)</f>
        <v>108400</v>
      </c>
    </row>
    <row r="47" spans="1:5" x14ac:dyDescent="0.3">
      <c r="A47" s="7" t="s">
        <v>31</v>
      </c>
      <c r="B47" s="9"/>
      <c r="D47" s="16"/>
    </row>
    <row r="48" spans="1:5" x14ac:dyDescent="0.3">
      <c r="A48" s="6" t="s">
        <v>32</v>
      </c>
      <c r="B48" s="9">
        <v>58500</v>
      </c>
      <c r="C48" s="9">
        <v>58500</v>
      </c>
      <c r="D48" s="16">
        <v>60500</v>
      </c>
    </row>
    <row r="49" spans="1:8" x14ac:dyDescent="0.3">
      <c r="A49" s="6" t="s">
        <v>33</v>
      </c>
      <c r="B49" s="9">
        <v>16000</v>
      </c>
      <c r="C49" s="9">
        <v>16000</v>
      </c>
      <c r="D49" s="16">
        <v>16500</v>
      </c>
    </row>
    <row r="50" spans="1:8" ht="15" thickBot="1" x14ac:dyDescent="0.35">
      <c r="A50" s="6" t="s">
        <v>34</v>
      </c>
      <c r="B50" s="22">
        <v>56400</v>
      </c>
      <c r="C50" s="22">
        <v>56400</v>
      </c>
      <c r="D50" s="23">
        <v>63000</v>
      </c>
    </row>
    <row r="51" spans="1:8" x14ac:dyDescent="0.3">
      <c r="A51" s="7" t="s">
        <v>35</v>
      </c>
      <c r="B51" s="13">
        <f>SUM(B48:B50)</f>
        <v>130900</v>
      </c>
      <c r="C51" s="13">
        <f>SUM(C48:C50)</f>
        <v>130900</v>
      </c>
      <c r="D51" s="19">
        <f>SUM(D48:D50)</f>
        <v>140000</v>
      </c>
    </row>
    <row r="52" spans="1:8" ht="15" thickBot="1" x14ac:dyDescent="0.35">
      <c r="A52" s="7"/>
      <c r="B52" s="13"/>
      <c r="D52" s="16"/>
    </row>
    <row r="53" spans="1:8" x14ac:dyDescent="0.3">
      <c r="A53" s="6" t="s">
        <v>65</v>
      </c>
      <c r="B53" s="13">
        <v>1000</v>
      </c>
      <c r="C53" s="9">
        <v>33308.31</v>
      </c>
      <c r="D53" s="16">
        <v>55500</v>
      </c>
      <c r="E53" s="31" t="s">
        <v>68</v>
      </c>
      <c r="F53" s="32"/>
      <c r="G53" s="32"/>
      <c r="H53" s="33"/>
    </row>
    <row r="54" spans="1:8" x14ac:dyDescent="0.3">
      <c r="A54" s="6" t="s">
        <v>69</v>
      </c>
      <c r="B54" s="13"/>
      <c r="C54" s="9"/>
      <c r="D54" s="16">
        <v>0</v>
      </c>
      <c r="E54" s="34"/>
      <c r="F54" s="35"/>
      <c r="G54" s="35"/>
      <c r="H54" s="36"/>
    </row>
    <row r="55" spans="1:8" ht="15" thickBot="1" x14ac:dyDescent="0.35">
      <c r="A55" s="7" t="s">
        <v>67</v>
      </c>
      <c r="B55" s="20"/>
      <c r="C55" s="20">
        <f>SUM(C53:C54)</f>
        <v>33308.31</v>
      </c>
      <c r="D55" s="21">
        <f>SUM(D53:D54)</f>
        <v>55500</v>
      </c>
      <c r="E55" s="34"/>
      <c r="F55" s="35"/>
      <c r="G55" s="35"/>
      <c r="H55" s="36"/>
    </row>
    <row r="56" spans="1:8" ht="15" thickBot="1" x14ac:dyDescent="0.35">
      <c r="A56" s="6" t="s">
        <v>38</v>
      </c>
      <c r="B56" s="13">
        <f>SUM(B53+B51+B46+B26)</f>
        <v>588800</v>
      </c>
      <c r="C56" s="13">
        <f>SUM(C55+C51+C46+C26)</f>
        <v>583078.31000000006</v>
      </c>
      <c r="D56" s="19">
        <f>SUM(D55+D51+D46+D26)</f>
        <v>640800</v>
      </c>
      <c r="E56" s="37"/>
      <c r="F56" s="38"/>
      <c r="G56" s="38"/>
      <c r="H56" s="39"/>
    </row>
    <row r="57" spans="1:8" x14ac:dyDescent="0.3">
      <c r="B57" s="13"/>
      <c r="C57" s="13"/>
      <c r="D57" s="13"/>
      <c r="F57" s="1"/>
    </row>
    <row r="58" spans="1:8" hidden="1" x14ac:dyDescent="0.3">
      <c r="A58" s="6" t="s">
        <v>70</v>
      </c>
      <c r="B58" s="18"/>
      <c r="C58" s="24"/>
      <c r="D58" s="24"/>
      <c r="F58" s="1">
        <f>SUM(D4)</f>
        <v>634284</v>
      </c>
    </row>
    <row r="59" spans="1:8" x14ac:dyDescent="0.3">
      <c r="B59" s="9"/>
      <c r="C59" s="14"/>
      <c r="D59" s="9"/>
      <c r="F59" s="3"/>
      <c r="G59" s="2"/>
    </row>
    <row r="60" spans="1:8" ht="29.1" customHeight="1" x14ac:dyDescent="0.3">
      <c r="A60" s="40" t="s">
        <v>51</v>
      </c>
      <c r="B60" s="40"/>
      <c r="C60" s="28" t="s">
        <v>52</v>
      </c>
      <c r="D60" s="29"/>
    </row>
    <row r="61" spans="1:8" s="8" customFormat="1" ht="35.25" customHeight="1" x14ac:dyDescent="0.3">
      <c r="A61" s="30" t="s">
        <v>50</v>
      </c>
      <c r="B61" s="30"/>
      <c r="C61" s="25" t="s">
        <v>53</v>
      </c>
      <c r="D61" s="15">
        <f>F58*C61/12</f>
        <v>631.05385058729996</v>
      </c>
      <c r="E61"/>
      <c r="F61"/>
      <c r="G61"/>
    </row>
    <row r="62" spans="1:8" s="8" customFormat="1" ht="60.75" customHeight="1" x14ac:dyDescent="0.3">
      <c r="A62" s="30" t="s">
        <v>49</v>
      </c>
      <c r="B62" s="30"/>
      <c r="C62" s="25" t="s">
        <v>54</v>
      </c>
      <c r="D62" s="15">
        <f>F58*C62/12</f>
        <v>611.73167823810002</v>
      </c>
      <c r="E62"/>
      <c r="F62"/>
      <c r="G62"/>
    </row>
    <row r="63" spans="1:8" s="8" customFormat="1" x14ac:dyDescent="0.3">
      <c r="A63" s="30" t="s">
        <v>47</v>
      </c>
      <c r="B63" s="30"/>
      <c r="C63" s="25" t="s">
        <v>55</v>
      </c>
      <c r="D63" s="15">
        <f>F58*C63/12</f>
        <v>475.24315941269992</v>
      </c>
      <c r="E63"/>
      <c r="F63"/>
      <c r="G63"/>
    </row>
    <row r="64" spans="1:8" s="8" customFormat="1" x14ac:dyDescent="0.3">
      <c r="A64" s="30" t="s">
        <v>48</v>
      </c>
      <c r="B64" s="30"/>
      <c r="C64" s="25" t="s">
        <v>56</v>
      </c>
      <c r="D64" s="15">
        <f>F58*C64/12</f>
        <v>466.19873999999999</v>
      </c>
      <c r="E64"/>
      <c r="F64"/>
      <c r="G64"/>
    </row>
    <row r="65" spans="1:7" s="8" customFormat="1" x14ac:dyDescent="0.3">
      <c r="A65" s="30" t="s">
        <v>46</v>
      </c>
      <c r="B65" s="30"/>
      <c r="C65" s="25" t="s">
        <v>57</v>
      </c>
      <c r="D65" s="15">
        <f>F58*C65/12</f>
        <v>632.16971999999998</v>
      </c>
      <c r="E65"/>
      <c r="F65"/>
      <c r="G65"/>
    </row>
    <row r="66" spans="1:7" x14ac:dyDescent="0.3">
      <c r="A66" s="30" t="s">
        <v>45</v>
      </c>
      <c r="B66" s="30"/>
      <c r="C66" s="25" t="s">
        <v>58</v>
      </c>
      <c r="D66" s="15">
        <f>F58*C66/12</f>
        <v>621.24593823809994</v>
      </c>
    </row>
    <row r="67" spans="1:7" x14ac:dyDescent="0.3">
      <c r="A67" s="26" t="s">
        <v>72</v>
      </c>
      <c r="B67" s="26"/>
      <c r="C67" s="25" t="s">
        <v>59</v>
      </c>
      <c r="D67" s="15">
        <f>F58*C67/12</f>
        <v>470.66221765079996</v>
      </c>
    </row>
    <row r="68" spans="1:7" x14ac:dyDescent="0.3">
      <c r="A68" s="30" t="s">
        <v>73</v>
      </c>
      <c r="B68" s="30"/>
      <c r="C68" s="25" t="s">
        <v>74</v>
      </c>
      <c r="D68" s="15">
        <f>F58*C68/12</f>
        <v>472.77649765079997</v>
      </c>
    </row>
  </sheetData>
  <mergeCells count="10">
    <mergeCell ref="C60:D60"/>
    <mergeCell ref="A68:B68"/>
    <mergeCell ref="E53:H56"/>
    <mergeCell ref="A64:B64"/>
    <mergeCell ref="A65:B65"/>
    <mergeCell ref="A66:B66"/>
    <mergeCell ref="A60:B60"/>
    <mergeCell ref="A61:B61"/>
    <mergeCell ref="A62:B62"/>
    <mergeCell ref="A63:B63"/>
  </mergeCells>
  <pageMargins left="0.25" right="0.25" top="0.75" bottom="0.75" header="0.3" footer="0.3"/>
  <pageSetup scale="63" orientation="portrait" horizontalDpi="300" verticalDpi="300" r:id="rId1"/>
  <headerFooter>
    <oddHeader>&amp;CBella Mar Condominium Inc
Budget 2025
From January 1, 2025 to December 31,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2025</vt:lpstr>
      <vt:lpstr>'Budget 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loraine mallinson</dc:creator>
  <cp:lastModifiedBy>jamie blum</cp:lastModifiedBy>
  <cp:lastPrinted>2024-10-16T18:42:34Z</cp:lastPrinted>
  <dcterms:created xsi:type="dcterms:W3CDTF">2021-06-23T13:40:25Z</dcterms:created>
  <dcterms:modified xsi:type="dcterms:W3CDTF">2025-02-26T17:50:27Z</dcterms:modified>
</cp:coreProperties>
</file>