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025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c64690517dddf648/Desktop/"/>
    </mc:Choice>
  </mc:AlternateContent>
  <xr:revisionPtr revIDLastSave="0" documentId="8_{3EE044C4-93A9-4D22-AD1E-43DB678B6D6F}" xr6:coauthVersionLast="47" xr6:coauthVersionMax="47" xr10:uidLastSave="{00000000-0000-0000-0000-000000000000}"/>
  <bookViews>
    <workbookView xWindow="-108" yWindow="-108" windowWidth="23256" windowHeight="13896" activeTab="4" xr2:uid="{00000000-000D-0000-FFFF-FFFF00000000}"/>
  </bookViews>
  <sheets>
    <sheet name="2021" sheetId="1" r:id="rId1"/>
    <sheet name="2022" sheetId="2" r:id="rId2"/>
    <sheet name="2023" sheetId="3" r:id="rId3"/>
    <sheet name="Sheet1" sheetId="4" r:id="rId4"/>
    <sheet name="2024" sheetId="5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27" i="5" l="1"/>
  <c r="D35" i="5"/>
  <c r="D26" i="5"/>
  <c r="D17" i="5"/>
  <c r="D36" i="5" s="1"/>
  <c r="D8" i="5" s="1"/>
  <c r="D12" i="5" s="1"/>
  <c r="E35" i="5"/>
  <c r="E36" i="5" s="1"/>
  <c r="E26" i="5"/>
  <c r="E17" i="5"/>
  <c r="E12" i="5"/>
  <c r="F35" i="5"/>
  <c r="F26" i="5"/>
  <c r="F17" i="5"/>
  <c r="E3" i="4"/>
  <c r="E2" i="4"/>
  <c r="D3" i="4"/>
  <c r="D2" i="4"/>
  <c r="D40" i="3"/>
  <c r="D39" i="3"/>
  <c r="F36" i="5" l="1"/>
  <c r="F8" i="5" s="1"/>
  <c r="D34" i="3"/>
  <c r="D25" i="3"/>
  <c r="D16" i="3"/>
  <c r="D35" i="3" s="1"/>
  <c r="D11" i="3"/>
  <c r="E34" i="3"/>
  <c r="E25" i="3"/>
  <c r="E16" i="3"/>
  <c r="D40" i="2"/>
  <c r="D39" i="2"/>
  <c r="E34" i="2"/>
  <c r="D34" i="2"/>
  <c r="E25" i="2"/>
  <c r="D25" i="2"/>
  <c r="E16" i="2"/>
  <c r="D16" i="2"/>
  <c r="E11" i="2"/>
  <c r="D11" i="2"/>
  <c r="E25" i="1"/>
  <c r="D25" i="1"/>
  <c r="F12" i="5" l="1"/>
  <c r="D40" i="5"/>
  <c r="D41" i="5"/>
  <c r="E35" i="3"/>
  <c r="E35" i="2"/>
  <c r="D24" i="2"/>
  <c r="D35" i="2"/>
  <c r="E34" i="1"/>
  <c r="E16" i="1"/>
  <c r="E40" i="1" l="1"/>
  <c r="E39" i="1"/>
  <c r="D34" i="1"/>
  <c r="D16" i="1"/>
  <c r="D11" i="1"/>
  <c r="D40" i="1"/>
  <c r="D39" i="1"/>
  <c r="D24" i="1" l="1"/>
  <c r="D35" i="1"/>
  <c r="E11" i="1"/>
  <c r="E35" i="1" l="1"/>
  <c r="E11" i="3" l="1"/>
</calcChain>
</file>

<file path=xl/sharedStrings.xml><?xml version="1.0" encoding="utf-8"?>
<sst xmlns="http://schemas.openxmlformats.org/spreadsheetml/2006/main" count="164" uniqueCount="54">
  <si>
    <t>Repairs and Maintenance</t>
  </si>
  <si>
    <t>Utilities</t>
  </si>
  <si>
    <t>Income</t>
  </si>
  <si>
    <t>Administrative</t>
  </si>
  <si>
    <t xml:space="preserve">Total Expenses </t>
  </si>
  <si>
    <t>Per Unit Maintenance Payment</t>
  </si>
  <si>
    <t>Atlantic Urban Village HOA</t>
  </si>
  <si>
    <t>21 Units</t>
  </si>
  <si>
    <t>33, 35, 37, 34, 36, 38, 2302, 2304</t>
  </si>
  <si>
    <t>29, 31, 39, 41, 30, 32, 40, 42, 2300, 2306, 2308, 2310, 2312</t>
  </si>
  <si>
    <t># units</t>
  </si>
  <si>
    <t>8 units</t>
  </si>
  <si>
    <t>13 units</t>
  </si>
  <si>
    <t>Expenses</t>
  </si>
  <si>
    <t>2020 Approved Budget</t>
  </si>
  <si>
    <t>2020, monthly</t>
  </si>
  <si>
    <t>Approved Operating Budget</t>
  </si>
  <si>
    <t>January 1, 2021 through December 31, 2021</t>
  </si>
  <si>
    <r>
      <t xml:space="preserve">4000 - Maintenance assessments </t>
    </r>
    <r>
      <rPr>
        <sz val="9"/>
        <rFont val="Arial"/>
        <family val="2"/>
      </rPr>
      <t/>
    </r>
  </si>
  <si>
    <t>7000 - Electricity</t>
  </si>
  <si>
    <t>7060 - Water &amp; Sewer</t>
  </si>
  <si>
    <t>4190 - Interest Income</t>
  </si>
  <si>
    <t>4010 - Late Charges</t>
  </si>
  <si>
    <t>2021 Approved Budget</t>
  </si>
  <si>
    <t>6480 - Landscaping &amp; Grounds</t>
  </si>
  <si>
    <t>6660 - Pest Control Services</t>
  </si>
  <si>
    <t>6700 - Pool Service &amp; Repairs</t>
  </si>
  <si>
    <t>6260 - Engineering &amp; City Inspections</t>
  </si>
  <si>
    <t>8900 - Contingency Fund</t>
  </si>
  <si>
    <t>6740 - Roof Repairs</t>
  </si>
  <si>
    <t>6760 - General Building Repairs</t>
  </si>
  <si>
    <t>6200 - Accounting Fees</t>
  </si>
  <si>
    <t xml:space="preserve">6280 - Management Fees  </t>
  </si>
  <si>
    <t>5540 - Bank Charges</t>
  </si>
  <si>
    <t>5640 - Licenses &amp; Permits</t>
  </si>
  <si>
    <t>5900 - Insurance</t>
  </si>
  <si>
    <t>5680 - Postage &amp; Delivery</t>
  </si>
  <si>
    <t>5660 - Office supplies</t>
  </si>
  <si>
    <t>2021, monthly</t>
  </si>
  <si>
    <t>January 1, 2022 through December 31, 2022</t>
  </si>
  <si>
    <t>2022 Approved Budget</t>
  </si>
  <si>
    <t>2022 monthly</t>
  </si>
  <si>
    <t>January 1, 2023 through December 31, 2023</t>
  </si>
  <si>
    <t>2023 Proposed Budget</t>
  </si>
  <si>
    <t>2023 monthly</t>
  </si>
  <si>
    <t>Insurance Shortfall</t>
  </si>
  <si>
    <t>% breakdown</t>
  </si>
  <si>
    <t>5 equal payments</t>
  </si>
  <si>
    <t>2023 Estimated Expenses</t>
  </si>
  <si>
    <t>January 1, 2024 through December 31, 2024</t>
  </si>
  <si>
    <t>4900 - Special Assessment</t>
  </si>
  <si>
    <t>2023 Approved Budget</t>
  </si>
  <si>
    <t>2024 monthly</t>
  </si>
  <si>
    <t>2024 Proposed Budget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</si>
</sst>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"/>
    <numFmt numFmtId="165" formatCode="_(&quot;$&quot;* #,##0_);_(&quot;$&quot;* \(#,##0\);_(&quot;$&quot;* &quot;-&quot;??_);_(@_)"/>
    <numFmt numFmtId="166" formatCode="_(* #,##0_);_(* \(#,##0\);_(* &quot;-&quot;??_);_(@_)"/>
    <numFmt numFmtId="167" formatCode="0.0000%"/>
    <numFmt numFmtId="168" formatCode="&quot;$&quot;#,##0.00"/>
  </numFmts>
  <fonts count="13" x14ac:knownFonts="1">
    <font>
      <sz val="11"/>
      <color rgb="FF000000"/>
      <name val="Calibri"/>
      <family val="2"/>
    </font>
    <font>
      <sz val="9"/>
      <name val="Arial"/>
      <family val="2"/>
    </font>
    <font>
      <u/>
      <sz val="13"/>
      <name val="Arial"/>
      <family val="2"/>
    </font>
    <font>
      <sz val="11"/>
      <color rgb="FF000000"/>
      <name val="Calibri"/>
      <family val="2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000000"/>
      <name val="Calibri"/>
      <family val="2"/>
    </font>
    <font>
      <b/>
      <sz val="9"/>
      <name val="Arial"/>
      <family val="2"/>
    </font>
    <font>
      <b/>
      <sz val="11"/>
      <name val="Arial"/>
      <family val="2"/>
    </font>
    <font>
      <b/>
      <u/>
      <sz val="11"/>
      <name val="Calibri"/>
      <family val="2"/>
      <scheme val="minor"/>
    </font>
    <font>
      <b/>
      <u/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2"/>
        <bgColor indexed="64"/>
      </patternFill>
    </fill>
  </fills>
  <borders count="6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</cellStyleXfs>
  <cellXfs count="60">
    <xf numFmtId="0" fontId="0" fillId="0" borderId="0" xfId="0"/>
    <xf numFmtId="0" fontId="1" fillId="0" borderId="1" xfId="0" applyFont="1" applyBorder="1" applyAlignment="1">
      <alignment horizontal="left" vertical="top"/>
    </xf>
    <xf numFmtId="0" fontId="2" fillId="0" borderId="1" xfId="0" applyFont="1" applyBorder="1" applyAlignment="1">
      <alignment horizontal="left" vertical="top"/>
    </xf>
    <xf numFmtId="0" fontId="4" fillId="0" borderId="0" xfId="0" applyFont="1"/>
    <xf numFmtId="0" fontId="5" fillId="0" borderId="0" xfId="0" applyFont="1" applyAlignment="1">
      <alignment horizontal="right"/>
    </xf>
    <xf numFmtId="0" fontId="5" fillId="0" borderId="0" xfId="0" applyFont="1" applyAlignment="1">
      <alignment horizontal="left"/>
    </xf>
    <xf numFmtId="0" fontId="5" fillId="0" borderId="0" xfId="0" applyFont="1" applyAlignment="1">
      <alignment horizontal="left" vertical="top" wrapText="1" indent="1"/>
    </xf>
    <xf numFmtId="3" fontId="5" fillId="0" borderId="1" xfId="0" applyNumberFormat="1" applyFont="1" applyBorder="1" applyAlignment="1">
      <alignment horizontal="right" vertical="top" wrapText="1" indent="1"/>
    </xf>
    <xf numFmtId="164" fontId="5" fillId="0" borderId="1" xfId="0" applyNumberFormat="1" applyFont="1" applyBorder="1" applyAlignment="1">
      <alignment horizontal="left" vertical="top" wrapText="1" indent="12"/>
    </xf>
    <xf numFmtId="44" fontId="4" fillId="0" borderId="3" xfId="0" applyNumberFormat="1" applyFont="1" applyBorder="1"/>
    <xf numFmtId="0" fontId="4" fillId="2" borderId="4" xfId="0" applyFont="1" applyFill="1" applyBorder="1"/>
    <xf numFmtId="0" fontId="4" fillId="2" borderId="5" xfId="0" applyFont="1" applyFill="1" applyBorder="1"/>
    <xf numFmtId="0" fontId="6" fillId="0" borderId="3" xfId="0" applyFont="1" applyBorder="1" applyAlignment="1">
      <alignment horizontal="right" wrapText="1"/>
    </xf>
    <xf numFmtId="49" fontId="5" fillId="2" borderId="3" xfId="0" applyNumberFormat="1" applyFont="1" applyFill="1" applyBorder="1" applyAlignment="1">
      <alignment horizontal="center" wrapText="1"/>
    </xf>
    <xf numFmtId="0" fontId="0" fillId="0" borderId="3" xfId="0" applyBorder="1"/>
    <xf numFmtId="167" fontId="0" fillId="0" borderId="3" xfId="0" applyNumberFormat="1" applyBorder="1"/>
    <xf numFmtId="0" fontId="4" fillId="0" borderId="3" xfId="0" applyFont="1" applyBorder="1"/>
    <xf numFmtId="0" fontId="4" fillId="0" borderId="3" xfId="0" applyFont="1" applyBorder="1" applyAlignment="1">
      <alignment wrapText="1"/>
    </xf>
    <xf numFmtId="167" fontId="4" fillId="0" borderId="3" xfId="0" applyNumberFormat="1" applyFont="1" applyBorder="1"/>
    <xf numFmtId="165" fontId="4" fillId="0" borderId="0" xfId="2" applyNumberFormat="1" applyFont="1" applyAlignment="1"/>
    <xf numFmtId="166" fontId="5" fillId="0" borderId="2" xfId="1" applyNumberFormat="1" applyFont="1" applyBorder="1" applyAlignment="1">
      <alignment horizontal="right"/>
    </xf>
    <xf numFmtId="0" fontId="5" fillId="0" borderId="1" xfId="0" applyFont="1" applyBorder="1" applyAlignment="1">
      <alignment horizontal="left"/>
    </xf>
    <xf numFmtId="0" fontId="4" fillId="0" borderId="0" xfId="0" applyFont="1" applyAlignment="1">
      <alignment horizontal="left" wrapText="1"/>
    </xf>
    <xf numFmtId="43" fontId="5" fillId="0" borderId="2" xfId="1" applyFont="1" applyBorder="1" applyAlignment="1">
      <alignment horizontal="right"/>
    </xf>
    <xf numFmtId="166" fontId="5" fillId="0" borderId="1" xfId="1" applyNumberFormat="1" applyFont="1" applyBorder="1" applyAlignment="1">
      <alignment horizontal="right"/>
    </xf>
    <xf numFmtId="44" fontId="5" fillId="0" borderId="1" xfId="0" applyNumberFormat="1" applyFont="1" applyBorder="1" applyAlignment="1">
      <alignment horizontal="right"/>
    </xf>
    <xf numFmtId="166" fontId="4" fillId="0" borderId="1" xfId="1" applyNumberFormat="1" applyFont="1" applyBorder="1" applyAlignment="1">
      <alignment horizontal="left"/>
    </xf>
    <xf numFmtId="0" fontId="4" fillId="0" borderId="0" xfId="0" applyFont="1" applyAlignment="1">
      <alignment horizontal="left"/>
    </xf>
    <xf numFmtId="3" fontId="5" fillId="0" borderId="1" xfId="0" applyNumberFormat="1" applyFont="1" applyBorder="1" applyAlignment="1">
      <alignment horizontal="left" wrapText="1"/>
    </xf>
    <xf numFmtId="0" fontId="9" fillId="3" borderId="1" xfId="0" applyFont="1" applyFill="1" applyBorder="1" applyAlignment="1">
      <alignment horizontal="left"/>
    </xf>
    <xf numFmtId="0" fontId="10" fillId="3" borderId="0" xfId="0" applyFont="1" applyFill="1"/>
    <xf numFmtId="166" fontId="5" fillId="0" borderId="1" xfId="1" applyNumberFormat="1" applyFont="1" applyFill="1" applyBorder="1" applyAlignment="1">
      <alignment horizontal="right"/>
    </xf>
    <xf numFmtId="43" fontId="5" fillId="0" borderId="1" xfId="1" applyFont="1" applyBorder="1" applyAlignment="1">
      <alignment horizontal="right"/>
    </xf>
    <xf numFmtId="0" fontId="11" fillId="0" borderId="0" xfId="0" applyFont="1"/>
    <xf numFmtId="0" fontId="12" fillId="0" borderId="0" xfId="0" applyFont="1" applyAlignment="1">
      <alignment horizontal="left"/>
    </xf>
    <xf numFmtId="0" fontId="12" fillId="0" borderId="0" xfId="0" applyFont="1" applyAlignment="1">
      <alignment horizontal="left" wrapText="1"/>
    </xf>
    <xf numFmtId="168" fontId="6" fillId="0" borderId="3" xfId="0" applyNumberFormat="1" applyFont="1" applyBorder="1" applyAlignment="1">
      <alignment horizontal="center" wrapText="1"/>
    </xf>
    <xf numFmtId="168" fontId="4" fillId="0" borderId="0" xfId="0" applyNumberFormat="1" applyFont="1" applyAlignment="1">
      <alignment horizontal="center"/>
    </xf>
    <xf numFmtId="168" fontId="4" fillId="0" borderId="0" xfId="2" applyNumberFormat="1" applyFont="1" applyAlignment="1">
      <alignment horizontal="center"/>
    </xf>
    <xf numFmtId="168" fontId="5" fillId="0" borderId="1" xfId="1" applyNumberFormat="1" applyFont="1" applyBorder="1" applyAlignment="1">
      <alignment horizontal="center"/>
    </xf>
    <xf numFmtId="168" fontId="5" fillId="0" borderId="2" xfId="1" applyNumberFormat="1" applyFont="1" applyBorder="1" applyAlignment="1">
      <alignment horizontal="center"/>
    </xf>
    <xf numFmtId="168" fontId="5" fillId="0" borderId="1" xfId="0" applyNumberFormat="1" applyFont="1" applyBorder="1" applyAlignment="1">
      <alignment horizontal="center"/>
    </xf>
    <xf numFmtId="168" fontId="4" fillId="0" borderId="1" xfId="1" applyNumberFormat="1" applyFont="1" applyBorder="1" applyAlignment="1">
      <alignment horizontal="center"/>
    </xf>
    <xf numFmtId="168" fontId="5" fillId="0" borderId="1" xfId="1" applyNumberFormat="1" applyFont="1" applyFill="1" applyBorder="1" applyAlignment="1">
      <alignment horizontal="center"/>
    </xf>
    <xf numFmtId="168" fontId="12" fillId="0" borderId="1" xfId="1" applyNumberFormat="1" applyFont="1" applyBorder="1" applyAlignment="1">
      <alignment horizontal="center"/>
    </xf>
    <xf numFmtId="0" fontId="11" fillId="2" borderId="3" xfId="0" applyFont="1" applyFill="1" applyBorder="1" applyAlignment="1">
      <alignment horizontal="center" vertical="center"/>
    </xf>
    <xf numFmtId="0" fontId="11" fillId="2" borderId="3" xfId="0" applyFont="1" applyFill="1" applyBorder="1" applyAlignment="1">
      <alignment horizontal="center" vertical="center" wrapText="1"/>
    </xf>
    <xf numFmtId="49" fontId="12" fillId="2" borderId="3" xfId="0" applyNumberFormat="1" applyFont="1" applyFill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167" fontId="6" fillId="0" borderId="3" xfId="0" applyNumberFormat="1" applyFont="1" applyBorder="1" applyAlignment="1">
      <alignment horizontal="center" vertical="center"/>
    </xf>
    <xf numFmtId="44" fontId="11" fillId="0" borderId="3" xfId="0" applyNumberFormat="1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 wrapText="1"/>
    </xf>
    <xf numFmtId="167" fontId="11" fillId="0" borderId="3" xfId="0" applyNumberFormat="1" applyFont="1" applyBorder="1" applyAlignment="1">
      <alignment horizontal="center" vertical="center"/>
    </xf>
    <xf numFmtId="44" fontId="6" fillId="0" borderId="3" xfId="0" applyNumberFormat="1" applyFont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 wrapText="1"/>
    </xf>
    <xf numFmtId="44" fontId="4" fillId="0" borderId="1" xfId="0" applyNumberFormat="1" applyFont="1" applyBorder="1"/>
    <xf numFmtId="42" fontId="4" fillId="0" borderId="3" xfId="0" applyNumberFormat="1" applyFont="1" applyBorder="1"/>
    <xf numFmtId="0" fontId="8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/>
    </xf>
  </cellXfs>
  <cellStyles count="3">
    <cellStyle name="Comma" xfId="1" builtinId="3"/>
    <cellStyle name="Currency" xfId="2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41"/>
  <sheetViews>
    <sheetView topLeftCell="A7" zoomScaleNormal="100" workbookViewId="0">
      <selection activeCell="E24" sqref="E24"/>
    </sheetView>
  </sheetViews>
  <sheetFormatPr defaultRowHeight="14.4" x14ac:dyDescent="0.3"/>
  <cols>
    <col min="1" max="1" width="9.77734375" customWidth="1"/>
    <col min="2" max="2" width="28.5546875" customWidth="1"/>
    <col min="3" max="3" width="9.77734375" customWidth="1"/>
    <col min="4" max="5" width="15.44140625" customWidth="1"/>
  </cols>
  <sheetData>
    <row r="1" spans="1:5" x14ac:dyDescent="0.3">
      <c r="B1" s="58" t="s">
        <v>6</v>
      </c>
      <c r="C1" s="58"/>
      <c r="D1" s="58"/>
      <c r="E1" s="58"/>
    </row>
    <row r="2" spans="1:5" x14ac:dyDescent="0.3">
      <c r="B2" s="59" t="s">
        <v>16</v>
      </c>
      <c r="C2" s="59"/>
      <c r="D2" s="59"/>
      <c r="E2" s="59"/>
    </row>
    <row r="3" spans="1:5" x14ac:dyDescent="0.3">
      <c r="B3" s="59" t="s">
        <v>7</v>
      </c>
      <c r="C3" s="59"/>
      <c r="D3" s="59"/>
      <c r="E3" s="59"/>
    </row>
    <row r="4" spans="1:5" x14ac:dyDescent="0.3">
      <c r="B4" s="59" t="s">
        <v>17</v>
      </c>
      <c r="C4" s="59"/>
      <c r="D4" s="59"/>
      <c r="E4" s="59"/>
    </row>
    <row r="5" spans="1:5" x14ac:dyDescent="0.3">
      <c r="B5" s="1"/>
    </row>
    <row r="6" spans="1:5" ht="28.8" x14ac:dyDescent="0.3">
      <c r="B6" s="2"/>
      <c r="D6" s="12" t="s">
        <v>14</v>
      </c>
      <c r="E6" s="12" t="s">
        <v>23</v>
      </c>
    </row>
    <row r="7" spans="1:5" x14ac:dyDescent="0.3">
      <c r="A7" s="29" t="s">
        <v>2</v>
      </c>
      <c r="C7" s="3"/>
      <c r="D7" s="3"/>
      <c r="E7" s="3"/>
    </row>
    <row r="8" spans="1:5" x14ac:dyDescent="0.3">
      <c r="A8" s="21"/>
      <c r="B8" s="5" t="s">
        <v>18</v>
      </c>
      <c r="C8" s="3"/>
      <c r="D8" s="19">
        <v>67047</v>
      </c>
      <c r="E8" s="19">
        <v>67047</v>
      </c>
    </row>
    <row r="9" spans="1:5" x14ac:dyDescent="0.3">
      <c r="A9" s="21"/>
      <c r="B9" s="5" t="s">
        <v>22</v>
      </c>
      <c r="C9" s="3"/>
      <c r="D9" s="32">
        <v>0</v>
      </c>
      <c r="E9" s="32">
        <v>0</v>
      </c>
    </row>
    <row r="10" spans="1:5" x14ac:dyDescent="0.3">
      <c r="A10" s="3"/>
      <c r="B10" s="5" t="s">
        <v>21</v>
      </c>
      <c r="C10" s="22"/>
      <c r="D10" s="23">
        <v>0</v>
      </c>
      <c r="E10" s="23">
        <v>0</v>
      </c>
    </row>
    <row r="11" spans="1:5" x14ac:dyDescent="0.3">
      <c r="A11" s="3"/>
      <c r="B11" s="5"/>
      <c r="C11" s="22"/>
      <c r="D11" s="24">
        <f>SUBTOTAL(9,D8:D10)</f>
        <v>67047</v>
      </c>
      <c r="E11" s="24">
        <f>SUBTOTAL(9,E8:E10)</f>
        <v>67047</v>
      </c>
    </row>
    <row r="12" spans="1:5" x14ac:dyDescent="0.3">
      <c r="A12" s="30" t="s">
        <v>13</v>
      </c>
      <c r="C12" s="22"/>
      <c r="D12" s="24"/>
      <c r="E12" s="24"/>
    </row>
    <row r="13" spans="1:5" x14ac:dyDescent="0.3">
      <c r="A13" s="33" t="s">
        <v>1</v>
      </c>
      <c r="B13" s="5"/>
      <c r="C13" s="22"/>
      <c r="D13" s="25"/>
      <c r="E13" s="25"/>
    </row>
    <row r="14" spans="1:5" x14ac:dyDescent="0.3">
      <c r="A14" s="3"/>
      <c r="B14" s="5" t="s">
        <v>19</v>
      </c>
      <c r="C14" s="22"/>
      <c r="D14" s="24">
        <v>1800</v>
      </c>
      <c r="E14" s="24">
        <v>1800</v>
      </c>
    </row>
    <row r="15" spans="1:5" x14ac:dyDescent="0.3">
      <c r="A15" s="3"/>
      <c r="B15" s="5" t="s">
        <v>20</v>
      </c>
      <c r="C15" s="22"/>
      <c r="D15" s="20">
        <v>2600</v>
      </c>
      <c r="E15" s="20">
        <v>2750</v>
      </c>
    </row>
    <row r="16" spans="1:5" x14ac:dyDescent="0.3">
      <c r="A16" s="3"/>
      <c r="B16" s="5"/>
      <c r="C16" s="22"/>
      <c r="D16" s="24">
        <f>SUBTOTAL(9,D14:D15)</f>
        <v>4400</v>
      </c>
      <c r="E16" s="24">
        <f>SUBTOTAL(9,E14:E15)</f>
        <v>4550</v>
      </c>
    </row>
    <row r="17" spans="1:5" ht="18" customHeight="1" x14ac:dyDescent="0.3">
      <c r="A17" s="34" t="s">
        <v>0</v>
      </c>
      <c r="B17" s="3"/>
      <c r="C17" s="22"/>
      <c r="D17" s="26"/>
      <c r="E17" s="26"/>
    </row>
    <row r="18" spans="1:5" x14ac:dyDescent="0.3">
      <c r="A18" s="3"/>
      <c r="B18" s="5" t="s">
        <v>24</v>
      </c>
      <c r="C18" s="22"/>
      <c r="D18" s="24">
        <v>15000</v>
      </c>
      <c r="E18" s="24">
        <v>17500</v>
      </c>
    </row>
    <row r="19" spans="1:5" x14ac:dyDescent="0.3">
      <c r="A19" s="3"/>
      <c r="B19" s="5" t="s">
        <v>25</v>
      </c>
      <c r="C19" s="22"/>
      <c r="D19" s="24">
        <v>3000</v>
      </c>
      <c r="E19" s="24">
        <v>3000</v>
      </c>
    </row>
    <row r="20" spans="1:5" x14ac:dyDescent="0.3">
      <c r="A20" s="3"/>
      <c r="B20" s="5" t="s">
        <v>26</v>
      </c>
      <c r="C20" s="22"/>
      <c r="D20" s="24">
        <v>4000</v>
      </c>
      <c r="E20" s="24">
        <v>4000</v>
      </c>
    </row>
    <row r="21" spans="1:5" x14ac:dyDescent="0.3">
      <c r="A21" s="3"/>
      <c r="B21" s="5" t="s">
        <v>27</v>
      </c>
      <c r="C21" s="22"/>
      <c r="D21" s="24">
        <v>1000</v>
      </c>
      <c r="E21" s="24">
        <v>1000</v>
      </c>
    </row>
    <row r="22" spans="1:5" x14ac:dyDescent="0.3">
      <c r="A22" s="3"/>
      <c r="B22" s="5" t="s">
        <v>29</v>
      </c>
      <c r="C22" s="22"/>
      <c r="D22" s="24">
        <v>0</v>
      </c>
      <c r="E22" s="24">
        <v>4500</v>
      </c>
    </row>
    <row r="23" spans="1:5" x14ac:dyDescent="0.3">
      <c r="A23" s="3"/>
      <c r="B23" s="5" t="s">
        <v>30</v>
      </c>
      <c r="C23" s="22"/>
      <c r="D23" s="31">
        <v>6000</v>
      </c>
      <c r="E23" s="31">
        <v>1497</v>
      </c>
    </row>
    <row r="24" spans="1:5" x14ac:dyDescent="0.3">
      <c r="A24" s="3"/>
      <c r="B24" s="5" t="s">
        <v>28</v>
      </c>
      <c r="C24" s="22"/>
      <c r="D24" s="20">
        <f>D11-D16-D25-D34</f>
        <v>947</v>
      </c>
      <c r="E24" s="20">
        <v>0</v>
      </c>
    </row>
    <row r="25" spans="1:5" x14ac:dyDescent="0.3">
      <c r="A25" s="3"/>
      <c r="B25" s="22"/>
      <c r="C25" s="22"/>
      <c r="D25" s="24">
        <f>SUBTOTAL(9,D18:D23)</f>
        <v>29000</v>
      </c>
      <c r="E25" s="24">
        <f>SUBTOTAL(9,E18:E23)</f>
        <v>31497</v>
      </c>
    </row>
    <row r="26" spans="1:5" x14ac:dyDescent="0.3">
      <c r="A26" s="33" t="s">
        <v>3</v>
      </c>
      <c r="B26" s="4"/>
      <c r="C26" s="22"/>
      <c r="D26" s="26"/>
      <c r="E26" s="26"/>
    </row>
    <row r="27" spans="1:5" x14ac:dyDescent="0.3">
      <c r="A27" s="3"/>
      <c r="B27" s="5" t="s">
        <v>31</v>
      </c>
      <c r="C27" s="22"/>
      <c r="D27" s="26">
        <v>1800</v>
      </c>
      <c r="E27" s="26">
        <v>1800</v>
      </c>
    </row>
    <row r="28" spans="1:5" x14ac:dyDescent="0.3">
      <c r="A28" s="3"/>
      <c r="B28" s="5" t="s">
        <v>32</v>
      </c>
      <c r="C28" s="22"/>
      <c r="D28" s="26">
        <v>5000</v>
      </c>
      <c r="E28" s="26">
        <v>3300</v>
      </c>
    </row>
    <row r="29" spans="1:5" x14ac:dyDescent="0.3">
      <c r="A29" s="3"/>
      <c r="B29" s="5" t="s">
        <v>33</v>
      </c>
      <c r="C29" s="22"/>
      <c r="D29" s="24">
        <v>0</v>
      </c>
      <c r="E29" s="24">
        <v>0</v>
      </c>
    </row>
    <row r="30" spans="1:5" x14ac:dyDescent="0.3">
      <c r="A30" s="3"/>
      <c r="B30" s="5" t="s">
        <v>34</v>
      </c>
      <c r="C30" s="22"/>
      <c r="D30" s="24">
        <v>500</v>
      </c>
      <c r="E30" s="24">
        <v>500</v>
      </c>
    </row>
    <row r="31" spans="1:5" x14ac:dyDescent="0.3">
      <c r="A31" s="3"/>
      <c r="B31" s="5" t="s">
        <v>35</v>
      </c>
      <c r="C31" s="22"/>
      <c r="D31" s="24">
        <v>25000</v>
      </c>
      <c r="E31" s="24">
        <v>25000</v>
      </c>
    </row>
    <row r="32" spans="1:5" x14ac:dyDescent="0.3">
      <c r="A32" s="3"/>
      <c r="B32" s="5" t="s">
        <v>36</v>
      </c>
      <c r="C32" s="22"/>
      <c r="D32" s="24">
        <v>100</v>
      </c>
      <c r="E32" s="24">
        <v>100</v>
      </c>
    </row>
    <row r="33" spans="1:5" x14ac:dyDescent="0.3">
      <c r="A33" s="3"/>
      <c r="B33" s="5" t="s">
        <v>37</v>
      </c>
      <c r="C33" s="22"/>
      <c r="D33" s="20">
        <v>300</v>
      </c>
      <c r="E33" s="20">
        <v>300</v>
      </c>
    </row>
    <row r="34" spans="1:5" x14ac:dyDescent="0.3">
      <c r="A34" s="3"/>
      <c r="B34" s="27"/>
      <c r="C34" s="22"/>
      <c r="D34" s="24">
        <f>SUBTOTAL(9,D27:D33)</f>
        <v>32700</v>
      </c>
      <c r="E34" s="24">
        <f>SUBTOTAL(9,E27:E33)</f>
        <v>31000</v>
      </c>
    </row>
    <row r="35" spans="1:5" ht="21" customHeight="1" x14ac:dyDescent="0.3">
      <c r="A35" s="3"/>
      <c r="B35" s="35" t="s">
        <v>4</v>
      </c>
      <c r="C35" s="28"/>
      <c r="D35" s="24">
        <f>SUBTOTAL(9,D14:D34)</f>
        <v>67047</v>
      </c>
      <c r="E35" s="24">
        <f>SUBTOTAL(9,E14:E34)</f>
        <v>67047</v>
      </c>
    </row>
    <row r="36" spans="1:5" x14ac:dyDescent="0.3">
      <c r="A36" s="3"/>
    </row>
    <row r="37" spans="1:5" x14ac:dyDescent="0.3">
      <c r="A37" s="3"/>
      <c r="B37" s="6"/>
      <c r="C37" s="8"/>
      <c r="D37" s="7"/>
      <c r="E37" s="7"/>
    </row>
    <row r="38" spans="1:5" x14ac:dyDescent="0.3">
      <c r="A38" s="10" t="s">
        <v>10</v>
      </c>
      <c r="B38" s="10" t="s">
        <v>5</v>
      </c>
      <c r="C38" s="11"/>
      <c r="D38" s="13" t="s">
        <v>15</v>
      </c>
      <c r="E38" s="13" t="s">
        <v>38</v>
      </c>
    </row>
    <row r="39" spans="1:5" ht="23.25" customHeight="1" x14ac:dyDescent="0.3">
      <c r="A39" s="14" t="s">
        <v>11</v>
      </c>
      <c r="B39" s="14" t="s">
        <v>8</v>
      </c>
      <c r="C39" s="15">
        <v>5.8125000000000003E-2</v>
      </c>
      <c r="D39" s="9">
        <f>974.28/3</f>
        <v>324.76</v>
      </c>
      <c r="E39" s="9">
        <f>974.28/3</f>
        <v>324.76</v>
      </c>
    </row>
    <row r="40" spans="1:5" ht="28.8" x14ac:dyDescent="0.3">
      <c r="A40" s="16" t="s">
        <v>12</v>
      </c>
      <c r="B40" s="17" t="s">
        <v>9</v>
      </c>
      <c r="C40" s="18">
        <v>4.1149999999999999E-2</v>
      </c>
      <c r="D40" s="9">
        <f>689.75/3</f>
        <v>229.91666666666666</v>
      </c>
      <c r="E40" s="9">
        <f>689.75/3</f>
        <v>229.91666666666666</v>
      </c>
    </row>
    <row r="41" spans="1:5" ht="21" customHeight="1" x14ac:dyDescent="0.3"/>
  </sheetData>
  <mergeCells count="4">
    <mergeCell ref="B1:E1"/>
    <mergeCell ref="B2:E2"/>
    <mergeCell ref="B3:E3"/>
    <mergeCell ref="B4:E4"/>
  </mergeCells>
  <pageMargins left="0.7" right="0.7" top="0.75" bottom="0.75" header="0.3" footer="0.3"/>
  <pageSetup orientation="portrait" r:id="rId1"/>
  <ignoredErrors>
    <ignoredError sqref="D25" formulaRange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EF868B-98A9-4C4A-B6A5-55C8B0B134E6}">
  <sheetPr>
    <pageSetUpPr fitToPage="1"/>
  </sheetPr>
  <dimension ref="A1:E41"/>
  <sheetViews>
    <sheetView zoomScaleNormal="100" workbookViewId="0">
      <selection activeCell="B4" sqref="B4:E4"/>
    </sheetView>
  </sheetViews>
  <sheetFormatPr defaultRowHeight="14.4" x14ac:dyDescent="0.3"/>
  <cols>
    <col min="1" max="1" width="9.77734375" customWidth="1"/>
    <col min="2" max="2" width="28.5546875" customWidth="1"/>
    <col min="3" max="3" width="9.77734375" customWidth="1"/>
    <col min="4" max="5" width="15.44140625" customWidth="1"/>
  </cols>
  <sheetData>
    <row r="1" spans="1:5" x14ac:dyDescent="0.3">
      <c r="B1" s="58" t="s">
        <v>6</v>
      </c>
      <c r="C1" s="58"/>
      <c r="D1" s="58"/>
      <c r="E1" s="58"/>
    </row>
    <row r="2" spans="1:5" x14ac:dyDescent="0.3">
      <c r="B2" s="59" t="s">
        <v>16</v>
      </c>
      <c r="C2" s="59"/>
      <c r="D2" s="59"/>
      <c r="E2" s="59"/>
    </row>
    <row r="3" spans="1:5" x14ac:dyDescent="0.3">
      <c r="B3" s="59" t="s">
        <v>7</v>
      </c>
      <c r="C3" s="59"/>
      <c r="D3" s="59"/>
      <c r="E3" s="59"/>
    </row>
    <row r="4" spans="1:5" x14ac:dyDescent="0.3">
      <c r="B4" s="59" t="s">
        <v>39</v>
      </c>
      <c r="C4" s="59"/>
      <c r="D4" s="59"/>
      <c r="E4" s="59"/>
    </row>
    <row r="5" spans="1:5" x14ac:dyDescent="0.3">
      <c r="B5" s="1"/>
    </row>
    <row r="6" spans="1:5" ht="28.8" x14ac:dyDescent="0.3">
      <c r="B6" s="2"/>
      <c r="D6" s="12" t="s">
        <v>23</v>
      </c>
      <c r="E6" s="12" t="s">
        <v>40</v>
      </c>
    </row>
    <row r="7" spans="1:5" x14ac:dyDescent="0.3">
      <c r="A7" s="29" t="s">
        <v>2</v>
      </c>
      <c r="C7" s="3"/>
      <c r="D7" s="3"/>
      <c r="E7" s="3"/>
    </row>
    <row r="8" spans="1:5" x14ac:dyDescent="0.3">
      <c r="A8" s="21"/>
      <c r="B8" s="5" t="s">
        <v>18</v>
      </c>
      <c r="C8" s="3"/>
      <c r="D8" s="19">
        <v>67047</v>
      </c>
      <c r="E8" s="19">
        <v>67047</v>
      </c>
    </row>
    <row r="9" spans="1:5" x14ac:dyDescent="0.3">
      <c r="A9" s="21"/>
      <c r="B9" s="5" t="s">
        <v>22</v>
      </c>
      <c r="C9" s="3"/>
      <c r="D9" s="32">
        <v>0</v>
      </c>
      <c r="E9" s="32">
        <v>0</v>
      </c>
    </row>
    <row r="10" spans="1:5" x14ac:dyDescent="0.3">
      <c r="A10" s="3"/>
      <c r="B10" s="5" t="s">
        <v>21</v>
      </c>
      <c r="C10" s="22"/>
      <c r="D10" s="23">
        <v>0</v>
      </c>
      <c r="E10" s="23">
        <v>0</v>
      </c>
    </row>
    <row r="11" spans="1:5" x14ac:dyDescent="0.3">
      <c r="A11" s="3"/>
      <c r="B11" s="5"/>
      <c r="C11" s="22"/>
      <c r="D11" s="24">
        <f>SUBTOTAL(9,D8:D10)</f>
        <v>67047</v>
      </c>
      <c r="E11" s="24">
        <f>SUBTOTAL(9,E8:E10)</f>
        <v>67047</v>
      </c>
    </row>
    <row r="12" spans="1:5" x14ac:dyDescent="0.3">
      <c r="A12" s="30" t="s">
        <v>13</v>
      </c>
      <c r="C12" s="22"/>
      <c r="D12" s="24"/>
      <c r="E12" s="24"/>
    </row>
    <row r="13" spans="1:5" x14ac:dyDescent="0.3">
      <c r="A13" s="33" t="s">
        <v>1</v>
      </c>
      <c r="B13" s="5"/>
      <c r="C13" s="22"/>
      <c r="D13" s="25"/>
      <c r="E13" s="25"/>
    </row>
    <row r="14" spans="1:5" x14ac:dyDescent="0.3">
      <c r="A14" s="3"/>
      <c r="B14" s="5" t="s">
        <v>19</v>
      </c>
      <c r="C14" s="22"/>
      <c r="D14" s="24">
        <v>1800</v>
      </c>
      <c r="E14" s="24">
        <v>1800</v>
      </c>
    </row>
    <row r="15" spans="1:5" x14ac:dyDescent="0.3">
      <c r="A15" s="3"/>
      <c r="B15" s="5" t="s">
        <v>20</v>
      </c>
      <c r="C15" s="22"/>
      <c r="D15" s="20">
        <v>2600</v>
      </c>
      <c r="E15" s="20">
        <v>2750</v>
      </c>
    </row>
    <row r="16" spans="1:5" x14ac:dyDescent="0.3">
      <c r="A16" s="3"/>
      <c r="B16" s="5"/>
      <c r="C16" s="22"/>
      <c r="D16" s="24">
        <f>SUBTOTAL(9,D14:D15)</f>
        <v>4400</v>
      </c>
      <c r="E16" s="24">
        <f>SUBTOTAL(9,E14:E15)</f>
        <v>4550</v>
      </c>
    </row>
    <row r="17" spans="1:5" ht="18" customHeight="1" x14ac:dyDescent="0.3">
      <c r="A17" s="34" t="s">
        <v>0</v>
      </c>
      <c r="B17" s="3"/>
      <c r="C17" s="22"/>
      <c r="D17" s="26"/>
      <c r="E17" s="26"/>
    </row>
    <row r="18" spans="1:5" x14ac:dyDescent="0.3">
      <c r="A18" s="3"/>
      <c r="B18" s="5" t="s">
        <v>24</v>
      </c>
      <c r="C18" s="22"/>
      <c r="D18" s="24">
        <v>15000</v>
      </c>
      <c r="E18" s="24">
        <v>15000</v>
      </c>
    </row>
    <row r="19" spans="1:5" x14ac:dyDescent="0.3">
      <c r="A19" s="3"/>
      <c r="B19" s="5" t="s">
        <v>25</v>
      </c>
      <c r="C19" s="22"/>
      <c r="D19" s="24">
        <v>3000</v>
      </c>
      <c r="E19" s="24">
        <v>3000</v>
      </c>
    </row>
    <row r="20" spans="1:5" x14ac:dyDescent="0.3">
      <c r="A20" s="3"/>
      <c r="B20" s="5" t="s">
        <v>26</v>
      </c>
      <c r="C20" s="22"/>
      <c r="D20" s="24">
        <v>4000</v>
      </c>
      <c r="E20" s="24">
        <v>4000</v>
      </c>
    </row>
    <row r="21" spans="1:5" x14ac:dyDescent="0.3">
      <c r="A21" s="3"/>
      <c r="B21" s="5" t="s">
        <v>27</v>
      </c>
      <c r="C21" s="22"/>
      <c r="D21" s="24">
        <v>1000</v>
      </c>
      <c r="E21" s="24">
        <v>1000</v>
      </c>
    </row>
    <row r="22" spans="1:5" x14ac:dyDescent="0.3">
      <c r="A22" s="3"/>
      <c r="B22" s="5" t="s">
        <v>29</v>
      </c>
      <c r="C22" s="22"/>
      <c r="D22" s="24">
        <v>0</v>
      </c>
      <c r="E22" s="24">
        <v>4500</v>
      </c>
    </row>
    <row r="23" spans="1:5" x14ac:dyDescent="0.3">
      <c r="A23" s="3"/>
      <c r="B23" s="5" t="s">
        <v>30</v>
      </c>
      <c r="C23" s="22"/>
      <c r="D23" s="31">
        <v>6000</v>
      </c>
      <c r="E23" s="31">
        <v>1497</v>
      </c>
    </row>
    <row r="24" spans="1:5" x14ac:dyDescent="0.3">
      <c r="A24" s="3"/>
      <c r="B24" s="5" t="s">
        <v>28</v>
      </c>
      <c r="C24" s="22"/>
      <c r="D24" s="20">
        <f>D11-D16-D25-D34</f>
        <v>947</v>
      </c>
      <c r="E24" s="20">
        <v>0</v>
      </c>
    </row>
    <row r="25" spans="1:5" x14ac:dyDescent="0.3">
      <c r="A25" s="3"/>
      <c r="B25" s="22"/>
      <c r="C25" s="22"/>
      <c r="D25" s="24">
        <f>SUBTOTAL(9,D18:D23)</f>
        <v>29000</v>
      </c>
      <c r="E25" s="24">
        <f>SUBTOTAL(9,E18:E23)</f>
        <v>28997</v>
      </c>
    </row>
    <row r="26" spans="1:5" x14ac:dyDescent="0.3">
      <c r="A26" s="33" t="s">
        <v>3</v>
      </c>
      <c r="B26" s="4"/>
      <c r="C26" s="22"/>
      <c r="D26" s="26"/>
      <c r="E26" s="26"/>
    </row>
    <row r="27" spans="1:5" x14ac:dyDescent="0.3">
      <c r="A27" s="3"/>
      <c r="B27" s="5" t="s">
        <v>31</v>
      </c>
      <c r="C27" s="22"/>
      <c r="D27" s="26">
        <v>1800</v>
      </c>
      <c r="E27" s="26">
        <v>1800</v>
      </c>
    </row>
    <row r="28" spans="1:5" x14ac:dyDescent="0.3">
      <c r="A28" s="3"/>
      <c r="B28" s="5" t="s">
        <v>32</v>
      </c>
      <c r="C28" s="22"/>
      <c r="D28" s="26">
        <v>5000</v>
      </c>
      <c r="E28" s="26">
        <v>3300</v>
      </c>
    </row>
    <row r="29" spans="1:5" x14ac:dyDescent="0.3">
      <c r="A29" s="3"/>
      <c r="B29" s="5" t="s">
        <v>33</v>
      </c>
      <c r="C29" s="22"/>
      <c r="D29" s="24">
        <v>0</v>
      </c>
      <c r="E29" s="24">
        <v>0</v>
      </c>
    </row>
    <row r="30" spans="1:5" x14ac:dyDescent="0.3">
      <c r="A30" s="3"/>
      <c r="B30" s="5" t="s">
        <v>34</v>
      </c>
      <c r="C30" s="22"/>
      <c r="D30" s="24">
        <v>500</v>
      </c>
      <c r="E30" s="24">
        <v>500</v>
      </c>
    </row>
    <row r="31" spans="1:5" x14ac:dyDescent="0.3">
      <c r="A31" s="3"/>
      <c r="B31" s="5" t="s">
        <v>35</v>
      </c>
      <c r="C31" s="22"/>
      <c r="D31" s="24">
        <v>25000</v>
      </c>
      <c r="E31" s="24">
        <v>25000</v>
      </c>
    </row>
    <row r="32" spans="1:5" x14ac:dyDescent="0.3">
      <c r="A32" s="3"/>
      <c r="B32" s="5" t="s">
        <v>36</v>
      </c>
      <c r="C32" s="22"/>
      <c r="D32" s="24">
        <v>100</v>
      </c>
      <c r="E32" s="24">
        <v>100</v>
      </c>
    </row>
    <row r="33" spans="1:5" x14ac:dyDescent="0.3">
      <c r="A33" s="3"/>
      <c r="B33" s="5" t="s">
        <v>37</v>
      </c>
      <c r="C33" s="22"/>
      <c r="D33" s="20">
        <v>300</v>
      </c>
      <c r="E33" s="20">
        <v>300</v>
      </c>
    </row>
    <row r="34" spans="1:5" x14ac:dyDescent="0.3">
      <c r="A34" s="3"/>
      <c r="B34" s="27"/>
      <c r="C34" s="22"/>
      <c r="D34" s="24">
        <f>SUBTOTAL(9,D27:D33)</f>
        <v>32700</v>
      </c>
      <c r="E34" s="24">
        <f>SUBTOTAL(9,E27:E33)</f>
        <v>31000</v>
      </c>
    </row>
    <row r="35" spans="1:5" ht="21" customHeight="1" x14ac:dyDescent="0.3">
      <c r="A35" s="3"/>
      <c r="B35" s="35" t="s">
        <v>4</v>
      </c>
      <c r="C35" s="28"/>
      <c r="D35" s="24">
        <f>SUBTOTAL(9,D14:D34)</f>
        <v>67047</v>
      </c>
      <c r="E35" s="24">
        <f>SUBTOTAL(9,E14:E34)</f>
        <v>64547</v>
      </c>
    </row>
    <row r="36" spans="1:5" x14ac:dyDescent="0.3">
      <c r="A36" s="3"/>
    </row>
    <row r="37" spans="1:5" x14ac:dyDescent="0.3">
      <c r="A37" s="3"/>
      <c r="B37" s="6"/>
      <c r="C37" s="8"/>
      <c r="D37" s="7"/>
      <c r="E37" s="7"/>
    </row>
    <row r="38" spans="1:5" x14ac:dyDescent="0.3">
      <c r="A38" s="10" t="s">
        <v>10</v>
      </c>
      <c r="B38" s="10" t="s">
        <v>5</v>
      </c>
      <c r="C38" s="11"/>
      <c r="D38" s="13" t="s">
        <v>41</v>
      </c>
    </row>
    <row r="39" spans="1:5" ht="23.25" customHeight="1" x14ac:dyDescent="0.3">
      <c r="A39" s="14" t="s">
        <v>11</v>
      </c>
      <c r="B39" s="14" t="s">
        <v>8</v>
      </c>
      <c r="C39" s="15">
        <v>5.8125000000000003E-2</v>
      </c>
      <c r="D39" s="9">
        <f>974.28/3</f>
        <v>324.76</v>
      </c>
    </row>
    <row r="40" spans="1:5" ht="28.8" x14ac:dyDescent="0.3">
      <c r="A40" s="16" t="s">
        <v>12</v>
      </c>
      <c r="B40" s="17" t="s">
        <v>9</v>
      </c>
      <c r="C40" s="18">
        <v>4.1149999999999999E-2</v>
      </c>
      <c r="D40" s="9">
        <f>689.75/3</f>
        <v>229.91666666666666</v>
      </c>
    </row>
    <row r="41" spans="1:5" ht="21" customHeight="1" x14ac:dyDescent="0.3"/>
  </sheetData>
  <mergeCells count="4">
    <mergeCell ref="B1:E1"/>
    <mergeCell ref="B2:E2"/>
    <mergeCell ref="B3:E3"/>
    <mergeCell ref="B4:E4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357141-C2E6-4426-AE67-96852756EFC6}">
  <sheetPr>
    <pageSetUpPr fitToPage="1"/>
  </sheetPr>
  <dimension ref="A1:E41"/>
  <sheetViews>
    <sheetView topLeftCell="A14" zoomScaleNormal="100" workbookViewId="0">
      <selection activeCell="A38" sqref="A38:D40"/>
    </sheetView>
  </sheetViews>
  <sheetFormatPr defaultRowHeight="14.4" x14ac:dyDescent="0.3"/>
  <cols>
    <col min="1" max="1" width="9.77734375" customWidth="1"/>
    <col min="2" max="2" width="28.5546875" customWidth="1"/>
    <col min="3" max="3" width="9.77734375" customWidth="1"/>
    <col min="4" max="5" width="15.44140625" customWidth="1"/>
  </cols>
  <sheetData>
    <row r="1" spans="1:5" x14ac:dyDescent="0.3">
      <c r="B1" s="58" t="s">
        <v>6</v>
      </c>
      <c r="C1" s="58"/>
      <c r="D1" s="58"/>
      <c r="E1" s="58"/>
    </row>
    <row r="2" spans="1:5" x14ac:dyDescent="0.3">
      <c r="B2" s="59" t="s">
        <v>16</v>
      </c>
      <c r="C2" s="59"/>
      <c r="D2" s="59"/>
      <c r="E2" s="59"/>
    </row>
    <row r="3" spans="1:5" x14ac:dyDescent="0.3">
      <c r="B3" s="59" t="s">
        <v>7</v>
      </c>
      <c r="C3" s="59"/>
      <c r="D3" s="59"/>
      <c r="E3" s="59"/>
    </row>
    <row r="4" spans="1:5" x14ac:dyDescent="0.3">
      <c r="B4" s="59" t="s">
        <v>42</v>
      </c>
      <c r="C4" s="59"/>
      <c r="D4" s="59"/>
      <c r="E4" s="59"/>
    </row>
    <row r="5" spans="1:5" x14ac:dyDescent="0.3">
      <c r="B5" s="1"/>
    </row>
    <row r="6" spans="1:5" ht="28.8" x14ac:dyDescent="0.3">
      <c r="B6" s="2"/>
      <c r="D6" s="36" t="s">
        <v>40</v>
      </c>
      <c r="E6" s="36" t="s">
        <v>43</v>
      </c>
    </row>
    <row r="7" spans="1:5" x14ac:dyDescent="0.3">
      <c r="A7" s="29" t="s">
        <v>2</v>
      </c>
      <c r="C7" s="3"/>
      <c r="D7" s="37"/>
      <c r="E7" s="37"/>
    </row>
    <row r="8" spans="1:5" x14ac:dyDescent="0.3">
      <c r="A8" s="21"/>
      <c r="B8" s="5" t="s">
        <v>18</v>
      </c>
      <c r="C8" s="3"/>
      <c r="D8" s="38">
        <v>67047</v>
      </c>
      <c r="E8" s="38"/>
    </row>
    <row r="9" spans="1:5" x14ac:dyDescent="0.3">
      <c r="A9" s="21"/>
      <c r="B9" s="5" t="s">
        <v>22</v>
      </c>
      <c r="C9" s="3"/>
      <c r="D9" s="39">
        <v>0</v>
      </c>
      <c r="E9" s="39">
        <v>0</v>
      </c>
    </row>
    <row r="10" spans="1:5" x14ac:dyDescent="0.3">
      <c r="A10" s="3"/>
      <c r="B10" s="5" t="s">
        <v>21</v>
      </c>
      <c r="C10" s="22"/>
      <c r="D10" s="40">
        <v>0</v>
      </c>
      <c r="E10" s="40">
        <v>0</v>
      </c>
    </row>
    <row r="11" spans="1:5" x14ac:dyDescent="0.3">
      <c r="A11" s="3"/>
      <c r="B11" s="5"/>
      <c r="C11" s="22"/>
      <c r="D11" s="44">
        <f>SUBTOTAL(9,D8:D10)</f>
        <v>67047</v>
      </c>
      <c r="E11" s="44">
        <f>SUBTOTAL(9,E8:E10)</f>
        <v>0</v>
      </c>
    </row>
    <row r="12" spans="1:5" x14ac:dyDescent="0.3">
      <c r="A12" s="30" t="s">
        <v>13</v>
      </c>
      <c r="C12" s="22"/>
      <c r="D12" s="39"/>
      <c r="E12" s="39"/>
    </row>
    <row r="13" spans="1:5" x14ac:dyDescent="0.3">
      <c r="A13" s="33" t="s">
        <v>1</v>
      </c>
      <c r="B13" s="5"/>
      <c r="C13" s="22"/>
      <c r="D13" s="41"/>
      <c r="E13" s="41"/>
    </row>
    <row r="14" spans="1:5" x14ac:dyDescent="0.3">
      <c r="A14" s="3"/>
      <c r="B14" s="5" t="s">
        <v>19</v>
      </c>
      <c r="C14" s="22"/>
      <c r="D14" s="39">
        <v>1800</v>
      </c>
      <c r="E14" s="39">
        <v>1800</v>
      </c>
    </row>
    <row r="15" spans="1:5" x14ac:dyDescent="0.3">
      <c r="A15" s="3"/>
      <c r="B15" s="5" t="s">
        <v>20</v>
      </c>
      <c r="C15" s="22"/>
      <c r="D15" s="40">
        <v>2750</v>
      </c>
      <c r="E15" s="40">
        <v>2750</v>
      </c>
    </row>
    <row r="16" spans="1:5" x14ac:dyDescent="0.3">
      <c r="A16" s="3"/>
      <c r="B16" s="5"/>
      <c r="C16" s="22"/>
      <c r="D16" s="39">
        <f>SUBTOTAL(9,D14:D15)</f>
        <v>4550</v>
      </c>
      <c r="E16" s="39">
        <f>SUBTOTAL(9,E14:E15)</f>
        <v>4550</v>
      </c>
    </row>
    <row r="17" spans="1:5" ht="18" customHeight="1" x14ac:dyDescent="0.3">
      <c r="A17" s="34" t="s">
        <v>0</v>
      </c>
      <c r="B17" s="3"/>
      <c r="C17" s="22"/>
      <c r="D17" s="42"/>
      <c r="E17" s="42"/>
    </row>
    <row r="18" spans="1:5" x14ac:dyDescent="0.3">
      <c r="A18" s="3"/>
      <c r="B18" s="5" t="s">
        <v>24</v>
      </c>
      <c r="C18" s="22"/>
      <c r="D18" s="39">
        <v>17500</v>
      </c>
      <c r="E18" s="39">
        <v>17500</v>
      </c>
    </row>
    <row r="19" spans="1:5" x14ac:dyDescent="0.3">
      <c r="A19" s="3"/>
      <c r="B19" s="5" t="s">
        <v>25</v>
      </c>
      <c r="C19" s="22"/>
      <c r="D19" s="39">
        <v>3000</v>
      </c>
      <c r="E19" s="39">
        <v>3000</v>
      </c>
    </row>
    <row r="20" spans="1:5" x14ac:dyDescent="0.3">
      <c r="A20" s="3"/>
      <c r="B20" s="5" t="s">
        <v>26</v>
      </c>
      <c r="C20" s="22"/>
      <c r="D20" s="39">
        <v>4000</v>
      </c>
      <c r="E20" s="39">
        <v>4000</v>
      </c>
    </row>
    <row r="21" spans="1:5" x14ac:dyDescent="0.3">
      <c r="A21" s="3"/>
      <c r="B21" s="5" t="s">
        <v>27</v>
      </c>
      <c r="C21" s="22"/>
      <c r="D21" s="39">
        <v>1000</v>
      </c>
      <c r="E21" s="39">
        <v>1000</v>
      </c>
    </row>
    <row r="22" spans="1:5" x14ac:dyDescent="0.3">
      <c r="A22" s="3"/>
      <c r="B22" s="5" t="s">
        <v>29</v>
      </c>
      <c r="C22" s="22"/>
      <c r="D22" s="39">
        <v>4500</v>
      </c>
      <c r="E22" s="39">
        <v>4500</v>
      </c>
    </row>
    <row r="23" spans="1:5" x14ac:dyDescent="0.3">
      <c r="A23" s="3"/>
      <c r="B23" s="5" t="s">
        <v>30</v>
      </c>
      <c r="C23" s="22"/>
      <c r="D23" s="43">
        <v>1497</v>
      </c>
      <c r="E23" s="43">
        <v>1497</v>
      </c>
    </row>
    <row r="24" spans="1:5" x14ac:dyDescent="0.3">
      <c r="A24" s="3"/>
      <c r="B24" s="5" t="s">
        <v>28</v>
      </c>
      <c r="C24" s="22"/>
      <c r="D24" s="40">
        <v>0</v>
      </c>
      <c r="E24" s="40">
        <v>0</v>
      </c>
    </row>
    <row r="25" spans="1:5" x14ac:dyDescent="0.3">
      <c r="A25" s="3"/>
      <c r="B25" s="22"/>
      <c r="C25" s="22"/>
      <c r="D25" s="39">
        <f>SUBTOTAL(9,D18:D23)</f>
        <v>31497</v>
      </c>
      <c r="E25" s="39">
        <f>SUBTOTAL(9,E18:E23)</f>
        <v>31497</v>
      </c>
    </row>
    <row r="26" spans="1:5" x14ac:dyDescent="0.3">
      <c r="A26" s="33" t="s">
        <v>3</v>
      </c>
      <c r="B26" s="4"/>
      <c r="C26" s="22"/>
      <c r="D26" s="42"/>
      <c r="E26" s="42"/>
    </row>
    <row r="27" spans="1:5" x14ac:dyDescent="0.3">
      <c r="A27" s="3"/>
      <c r="B27" s="5" t="s">
        <v>31</v>
      </c>
      <c r="C27" s="22"/>
      <c r="D27" s="42">
        <v>1800</v>
      </c>
      <c r="E27" s="42">
        <v>1800</v>
      </c>
    </row>
    <row r="28" spans="1:5" x14ac:dyDescent="0.3">
      <c r="A28" s="3"/>
      <c r="B28" s="5" t="s">
        <v>32</v>
      </c>
      <c r="C28" s="22"/>
      <c r="D28" s="42">
        <v>3300</v>
      </c>
      <c r="E28" s="42">
        <v>3600</v>
      </c>
    </row>
    <row r="29" spans="1:5" x14ac:dyDescent="0.3">
      <c r="A29" s="3"/>
      <c r="B29" s="5" t="s">
        <v>33</v>
      </c>
      <c r="C29" s="22"/>
      <c r="D29" s="39">
        <v>0</v>
      </c>
      <c r="E29" s="39">
        <v>0</v>
      </c>
    </row>
    <row r="30" spans="1:5" x14ac:dyDescent="0.3">
      <c r="A30" s="3"/>
      <c r="B30" s="5" t="s">
        <v>34</v>
      </c>
      <c r="C30" s="22"/>
      <c r="D30" s="39">
        <v>500</v>
      </c>
      <c r="E30" s="39">
        <v>500</v>
      </c>
    </row>
    <row r="31" spans="1:5" x14ac:dyDescent="0.3">
      <c r="A31" s="3"/>
      <c r="B31" s="5" t="s">
        <v>35</v>
      </c>
      <c r="C31" s="22"/>
      <c r="D31" s="39">
        <v>25000</v>
      </c>
      <c r="E31" s="39">
        <v>25000</v>
      </c>
    </row>
    <row r="32" spans="1:5" x14ac:dyDescent="0.3">
      <c r="A32" s="3"/>
      <c r="B32" s="5" t="s">
        <v>36</v>
      </c>
      <c r="C32" s="22"/>
      <c r="D32" s="39">
        <v>100</v>
      </c>
      <c r="E32" s="39">
        <v>100</v>
      </c>
    </row>
    <row r="33" spans="1:5" x14ac:dyDescent="0.3">
      <c r="A33" s="3"/>
      <c r="B33" s="5" t="s">
        <v>37</v>
      </c>
      <c r="C33" s="22"/>
      <c r="D33" s="40">
        <v>300</v>
      </c>
      <c r="E33" s="40">
        <v>300</v>
      </c>
    </row>
    <row r="34" spans="1:5" x14ac:dyDescent="0.3">
      <c r="A34" s="3"/>
      <c r="B34" s="27"/>
      <c r="C34" s="22"/>
      <c r="D34" s="39">
        <f>SUBTOTAL(9,D27:D33)</f>
        <v>31000</v>
      </c>
      <c r="E34" s="39">
        <f>SUBTOTAL(9,E27:E33)</f>
        <v>31300</v>
      </c>
    </row>
    <row r="35" spans="1:5" ht="21" customHeight="1" x14ac:dyDescent="0.3">
      <c r="A35" s="3"/>
      <c r="B35" s="35" t="s">
        <v>4</v>
      </c>
      <c r="C35" s="28"/>
      <c r="D35" s="44">
        <f>SUBTOTAL(9,D14:D34)</f>
        <v>67047</v>
      </c>
      <c r="E35" s="44">
        <f>SUBTOTAL(9,E14:E34)</f>
        <v>67347</v>
      </c>
    </row>
    <row r="36" spans="1:5" x14ac:dyDescent="0.3">
      <c r="A36" s="3"/>
    </row>
    <row r="37" spans="1:5" x14ac:dyDescent="0.3">
      <c r="A37" s="3"/>
      <c r="B37" s="6"/>
      <c r="C37" s="8"/>
      <c r="D37" s="7"/>
      <c r="E37" s="7"/>
    </row>
    <row r="38" spans="1:5" x14ac:dyDescent="0.3">
      <c r="A38" s="10" t="s">
        <v>10</v>
      </c>
      <c r="B38" s="10" t="s">
        <v>5</v>
      </c>
      <c r="C38" s="11"/>
      <c r="D38" s="13" t="s">
        <v>44</v>
      </c>
    </row>
    <row r="39" spans="1:5" ht="23.25" customHeight="1" x14ac:dyDescent="0.3">
      <c r="A39" s="14" t="s">
        <v>11</v>
      </c>
      <c r="B39" s="14" t="s">
        <v>8</v>
      </c>
      <c r="C39" s="15">
        <v>5.8125000000000003E-2</v>
      </c>
      <c r="D39" s="9">
        <f>SUM(E35*C39)/12</f>
        <v>326.21203125000005</v>
      </c>
    </row>
    <row r="40" spans="1:5" ht="28.8" x14ac:dyDescent="0.3">
      <c r="A40" s="16" t="s">
        <v>12</v>
      </c>
      <c r="B40" s="17" t="s">
        <v>9</v>
      </c>
      <c r="C40" s="18">
        <v>4.1149999999999999E-2</v>
      </c>
      <c r="D40" s="9">
        <f>SUM(E35*C40)/12</f>
        <v>230.94408749999999</v>
      </c>
    </row>
    <row r="41" spans="1:5" ht="21" customHeight="1" x14ac:dyDescent="0.3"/>
  </sheetData>
  <mergeCells count="4">
    <mergeCell ref="B1:E1"/>
    <mergeCell ref="B2:E2"/>
    <mergeCell ref="B3:E3"/>
    <mergeCell ref="B4:E4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EF2793-DF18-40CA-B85B-CBD2E57798EB}">
  <dimension ref="A1:J3"/>
  <sheetViews>
    <sheetView workbookViewId="0">
      <selection activeCell="E3" sqref="A1:E3"/>
    </sheetView>
  </sheetViews>
  <sheetFormatPr defaultRowHeight="14.4" x14ac:dyDescent="0.3"/>
  <cols>
    <col min="1" max="1" width="12.21875" customWidth="1"/>
    <col min="2" max="2" width="29.109375" customWidth="1"/>
    <col min="3" max="3" width="10.33203125" customWidth="1"/>
    <col min="4" max="4" width="10.109375" bestFit="1" customWidth="1"/>
    <col min="5" max="5" width="13" customWidth="1"/>
  </cols>
  <sheetData>
    <row r="1" spans="1:10" ht="43.2" x14ac:dyDescent="0.3">
      <c r="A1" s="45" t="s">
        <v>10</v>
      </c>
      <c r="B1" s="45" t="s">
        <v>5</v>
      </c>
      <c r="C1" s="46" t="s">
        <v>46</v>
      </c>
      <c r="D1" s="47" t="s">
        <v>45</v>
      </c>
      <c r="E1" s="46" t="s">
        <v>47</v>
      </c>
    </row>
    <row r="2" spans="1:10" ht="24" customHeight="1" x14ac:dyDescent="0.3">
      <c r="A2" s="48" t="s">
        <v>11</v>
      </c>
      <c r="B2" s="48" t="s">
        <v>8</v>
      </c>
      <c r="C2" s="49">
        <v>5.8125000000000003E-2</v>
      </c>
      <c r="D2" s="50">
        <f>SUM(J2*C2)</f>
        <v>2661.0979312500003</v>
      </c>
      <c r="E2" s="54">
        <f>D2/5</f>
        <v>532.21958625000002</v>
      </c>
      <c r="J2">
        <v>45782.33</v>
      </c>
    </row>
    <row r="3" spans="1:10" ht="28.8" x14ac:dyDescent="0.3">
      <c r="A3" s="51" t="s">
        <v>12</v>
      </c>
      <c r="B3" s="52" t="s">
        <v>9</v>
      </c>
      <c r="C3" s="53">
        <v>4.1149999999999999E-2</v>
      </c>
      <c r="D3" s="50">
        <f>J2*C3</f>
        <v>1883.9428795000001</v>
      </c>
      <c r="E3" s="54">
        <f>D3/5</f>
        <v>376.78857590000001</v>
      </c>
    </row>
  </sheetData>
  <pageMargins left="0.7" right="0.7" top="0.75" bottom="0.75" header="0.3" footer="0.3"/>
  <pageSetup orientation="portrait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0EE55C-F7CA-4485-9068-07B9A77B8E2D}">
  <sheetPr>
    <pageSetUpPr fitToPage="1"/>
  </sheetPr>
  <dimension ref="A1:L42"/>
  <sheetViews>
    <sheetView tabSelected="1" topLeftCell="A14" zoomScaleNormal="100" workbookViewId="0">
      <selection activeCell="D41" sqref="A39:D41"/>
    </sheetView>
  </sheetViews>
  <sheetFormatPr defaultRowHeight="14.4" x14ac:dyDescent="0.3"/>
  <cols>
    <col min="1" max="1" width="9.77734375" customWidth="1"/>
    <col min="2" max="2" width="28.5546875" customWidth="1"/>
    <col min="3" max="3" width="9.77734375" customWidth="1"/>
    <col min="4" max="6" width="15.44140625" customWidth="1"/>
  </cols>
  <sheetData>
    <row r="1" spans="1:6" x14ac:dyDescent="0.3">
      <c r="B1" s="58" t="s">
        <v>6</v>
      </c>
      <c r="C1" s="58"/>
      <c r="D1" s="58"/>
      <c r="E1" s="58"/>
      <c r="F1" s="58"/>
    </row>
    <row r="2" spans="1:6" x14ac:dyDescent="0.3">
      <c r="B2" s="59" t="s">
        <v>16</v>
      </c>
      <c r="C2" s="59"/>
      <c r="D2" s="59"/>
      <c r="E2" s="59"/>
      <c r="F2" s="59"/>
    </row>
    <row r="3" spans="1:6" x14ac:dyDescent="0.3">
      <c r="B3" s="59" t="s">
        <v>7</v>
      </c>
      <c r="C3" s="59"/>
      <c r="D3" s="59"/>
      <c r="E3" s="59"/>
      <c r="F3" s="59"/>
    </row>
    <row r="4" spans="1:6" x14ac:dyDescent="0.3">
      <c r="B4" s="59" t="s">
        <v>49</v>
      </c>
      <c r="C4" s="59"/>
      <c r="D4" s="59"/>
      <c r="E4" s="59"/>
      <c r="F4" s="59"/>
    </row>
    <row r="5" spans="1:6" x14ac:dyDescent="0.3">
      <c r="B5" s="1"/>
    </row>
    <row r="6" spans="1:6" ht="28.8" x14ac:dyDescent="0.3">
      <c r="B6" s="2"/>
      <c r="D6" s="36" t="s">
        <v>51</v>
      </c>
      <c r="E6" s="36" t="s">
        <v>48</v>
      </c>
      <c r="F6" s="36" t="s">
        <v>53</v>
      </c>
    </row>
    <row r="7" spans="1:6" x14ac:dyDescent="0.3">
      <c r="A7" s="29" t="s">
        <v>2</v>
      </c>
      <c r="C7" s="3"/>
      <c r="D7" s="37"/>
      <c r="E7" s="37"/>
      <c r="F7" s="37"/>
    </row>
    <row r="8" spans="1:6" x14ac:dyDescent="0.3">
      <c r="A8" s="21"/>
      <c r="B8" s="5" t="s">
        <v>18</v>
      </c>
      <c r="C8" s="3"/>
      <c r="D8" s="38">
        <f>SUM(D36-D10-D11)</f>
        <v>100060</v>
      </c>
      <c r="E8" s="38">
        <v>77047</v>
      </c>
      <c r="F8" s="38">
        <f>SUM(F36-F10-F11)</f>
        <v>123060</v>
      </c>
    </row>
    <row r="9" spans="1:6" x14ac:dyDescent="0.3">
      <c r="A9" s="21"/>
      <c r="B9" s="5" t="s">
        <v>50</v>
      </c>
      <c r="C9" s="3"/>
      <c r="D9" s="38">
        <v>0</v>
      </c>
      <c r="E9" s="38">
        <v>27468.09</v>
      </c>
      <c r="F9" s="38">
        <v>0</v>
      </c>
    </row>
    <row r="10" spans="1:6" x14ac:dyDescent="0.3">
      <c r="A10" s="21"/>
      <c r="B10" s="5" t="s">
        <v>22</v>
      </c>
      <c r="C10" s="3"/>
      <c r="D10" s="39">
        <v>500</v>
      </c>
      <c r="E10" s="39">
        <v>725</v>
      </c>
      <c r="F10" s="39">
        <v>500</v>
      </c>
    </row>
    <row r="11" spans="1:6" x14ac:dyDescent="0.3">
      <c r="A11" s="3"/>
      <c r="B11" s="5" t="s">
        <v>21</v>
      </c>
      <c r="C11" s="22"/>
      <c r="D11" s="40">
        <v>250</v>
      </c>
      <c r="E11" s="40">
        <v>250</v>
      </c>
      <c r="F11" s="40">
        <v>250</v>
      </c>
    </row>
    <row r="12" spans="1:6" x14ac:dyDescent="0.3">
      <c r="A12" s="3"/>
      <c r="B12" s="5"/>
      <c r="C12" s="22"/>
      <c r="D12" s="44">
        <f>SUBTOTAL(9,D8:D11)</f>
        <v>100810</v>
      </c>
      <c r="E12" s="44">
        <f>SUM(E8:E11)</f>
        <v>105490.09</v>
      </c>
      <c r="F12" s="44">
        <f>SUBTOTAL(9,F8:F11)</f>
        <v>123810</v>
      </c>
    </row>
    <row r="13" spans="1:6" x14ac:dyDescent="0.3">
      <c r="A13" s="30" t="s">
        <v>13</v>
      </c>
      <c r="C13" s="22"/>
      <c r="D13" s="39"/>
      <c r="E13" s="39"/>
      <c r="F13" s="39"/>
    </row>
    <row r="14" spans="1:6" x14ac:dyDescent="0.3">
      <c r="A14" s="33" t="s">
        <v>1</v>
      </c>
      <c r="B14" s="5"/>
      <c r="C14" s="22"/>
      <c r="D14" s="41"/>
      <c r="E14" s="41"/>
      <c r="F14" s="41"/>
    </row>
    <row r="15" spans="1:6" x14ac:dyDescent="0.3">
      <c r="A15" s="3"/>
      <c r="B15" s="5" t="s">
        <v>19</v>
      </c>
      <c r="C15" s="22"/>
      <c r="D15" s="39">
        <v>2000</v>
      </c>
      <c r="E15" s="39">
        <v>1800</v>
      </c>
      <c r="F15" s="39">
        <v>2000</v>
      </c>
    </row>
    <row r="16" spans="1:6" x14ac:dyDescent="0.3">
      <c r="A16" s="3"/>
      <c r="B16" s="5" t="s">
        <v>20</v>
      </c>
      <c r="C16" s="22"/>
      <c r="D16" s="40">
        <v>2750</v>
      </c>
      <c r="E16" s="40">
        <v>2400</v>
      </c>
      <c r="F16" s="40">
        <v>2750</v>
      </c>
    </row>
    <row r="17" spans="1:12" x14ac:dyDescent="0.3">
      <c r="A17" s="3"/>
      <c r="B17" s="5"/>
      <c r="C17" s="22"/>
      <c r="D17" s="39">
        <f>SUBTOTAL(9,D15:D16)</f>
        <v>4750</v>
      </c>
      <c r="E17" s="39">
        <f>SUM(E15:E16)</f>
        <v>4200</v>
      </c>
      <c r="F17" s="39">
        <f>SUBTOTAL(9,F15:F16)</f>
        <v>4750</v>
      </c>
    </row>
    <row r="18" spans="1:12" ht="18" customHeight="1" x14ac:dyDescent="0.3">
      <c r="A18" s="34" t="s">
        <v>0</v>
      </c>
      <c r="B18" s="3"/>
      <c r="C18" s="22"/>
      <c r="D18" s="42"/>
      <c r="E18" s="42"/>
      <c r="F18" s="42"/>
    </row>
    <row r="19" spans="1:12" x14ac:dyDescent="0.3">
      <c r="A19" s="3"/>
      <c r="B19" s="5" t="s">
        <v>24</v>
      </c>
      <c r="C19" s="22"/>
      <c r="D19" s="39">
        <v>17500</v>
      </c>
      <c r="E19" s="39">
        <v>15000</v>
      </c>
      <c r="F19" s="39">
        <v>17500</v>
      </c>
    </row>
    <row r="20" spans="1:12" x14ac:dyDescent="0.3">
      <c r="A20" s="3"/>
      <c r="B20" s="5" t="s">
        <v>25</v>
      </c>
      <c r="C20" s="22"/>
      <c r="D20" s="39">
        <v>3000</v>
      </c>
      <c r="E20" s="39">
        <v>1000</v>
      </c>
      <c r="F20" s="39">
        <v>3000</v>
      </c>
    </row>
    <row r="21" spans="1:12" x14ac:dyDescent="0.3">
      <c r="A21" s="3"/>
      <c r="B21" s="5" t="s">
        <v>26</v>
      </c>
      <c r="C21" s="22"/>
      <c r="D21" s="39">
        <v>4500</v>
      </c>
      <c r="E21" s="39">
        <v>3200</v>
      </c>
      <c r="F21" s="39">
        <v>4500</v>
      </c>
    </row>
    <row r="22" spans="1:12" x14ac:dyDescent="0.3">
      <c r="A22" s="3"/>
      <c r="B22" s="5" t="s">
        <v>27</v>
      </c>
      <c r="C22" s="22"/>
      <c r="D22" s="39">
        <v>500</v>
      </c>
      <c r="E22" s="39">
        <v>0</v>
      </c>
      <c r="F22" s="39">
        <v>500</v>
      </c>
    </row>
    <row r="23" spans="1:12" x14ac:dyDescent="0.3">
      <c r="A23" s="3"/>
      <c r="B23" s="5" t="s">
        <v>29</v>
      </c>
      <c r="C23" s="22"/>
      <c r="D23" s="39">
        <v>5000</v>
      </c>
      <c r="E23" s="39">
        <v>1000</v>
      </c>
      <c r="F23" s="39">
        <v>5000</v>
      </c>
    </row>
    <row r="24" spans="1:12" x14ac:dyDescent="0.3">
      <c r="A24" s="3"/>
      <c r="B24" s="5" t="s">
        <v>30</v>
      </c>
      <c r="C24" s="22"/>
      <c r="D24" s="43">
        <v>5000</v>
      </c>
      <c r="E24" s="43">
        <v>3500</v>
      </c>
      <c r="F24" s="43">
        <v>5000</v>
      </c>
    </row>
    <row r="25" spans="1:12" x14ac:dyDescent="0.3">
      <c r="A25" s="3"/>
      <c r="B25" s="5" t="s">
        <v>28</v>
      </c>
      <c r="C25" s="22"/>
      <c r="D25" s="40">
        <v>2000</v>
      </c>
      <c r="E25" s="40">
        <v>0</v>
      </c>
      <c r="F25" s="40">
        <v>2000</v>
      </c>
    </row>
    <row r="26" spans="1:12" x14ac:dyDescent="0.3">
      <c r="A26" s="3"/>
      <c r="B26" s="22"/>
      <c r="C26" s="22"/>
      <c r="D26" s="39">
        <f>SUBTOTAL(9,D19:D24)</f>
        <v>35500</v>
      </c>
      <c r="E26" s="39">
        <f>SUM(E19:E25)</f>
        <v>23700</v>
      </c>
      <c r="F26" s="39">
        <f>SUBTOTAL(9,F19:F24)</f>
        <v>35500</v>
      </c>
    </row>
    <row r="27" spans="1:12" x14ac:dyDescent="0.3">
      <c r="A27" s="33" t="s">
        <v>3</v>
      </c>
      <c r="B27" s="4"/>
      <c r="C27" s="22"/>
      <c r="D27" s="42"/>
      <c r="E27" s="42"/>
      <c r="F27" s="42"/>
      <c r="L27">
        <f>4500/12</f>
        <v>375</v>
      </c>
    </row>
    <row r="28" spans="1:12" x14ac:dyDescent="0.3">
      <c r="A28" s="3"/>
      <c r="B28" s="5" t="s">
        <v>31</v>
      </c>
      <c r="C28" s="22"/>
      <c r="D28" s="42">
        <v>2000</v>
      </c>
      <c r="E28" s="42">
        <v>2000</v>
      </c>
      <c r="F28" s="42">
        <v>2000</v>
      </c>
    </row>
    <row r="29" spans="1:12" x14ac:dyDescent="0.3">
      <c r="A29" s="3"/>
      <c r="B29" s="5" t="s">
        <v>32</v>
      </c>
      <c r="C29" s="22"/>
      <c r="D29" s="42">
        <v>3600</v>
      </c>
      <c r="E29" s="42">
        <v>3600</v>
      </c>
      <c r="F29" s="42">
        <v>3600</v>
      </c>
    </row>
    <row r="30" spans="1:12" x14ac:dyDescent="0.3">
      <c r="A30" s="3"/>
      <c r="B30" s="5" t="s">
        <v>33</v>
      </c>
      <c r="C30" s="22"/>
      <c r="D30" s="39">
        <v>60</v>
      </c>
      <c r="E30" s="39">
        <v>60</v>
      </c>
      <c r="F30" s="39">
        <v>60</v>
      </c>
    </row>
    <row r="31" spans="1:12" x14ac:dyDescent="0.3">
      <c r="A31" s="3"/>
      <c r="B31" s="5" t="s">
        <v>34</v>
      </c>
      <c r="C31" s="22"/>
      <c r="D31" s="39">
        <v>500</v>
      </c>
      <c r="E31" s="39">
        <v>300</v>
      </c>
      <c r="F31" s="39">
        <v>500</v>
      </c>
    </row>
    <row r="32" spans="1:12" x14ac:dyDescent="0.3">
      <c r="A32" s="3"/>
      <c r="B32" s="5" t="s">
        <v>35</v>
      </c>
      <c r="C32" s="22"/>
      <c r="D32" s="39">
        <v>52000</v>
      </c>
      <c r="E32" s="39">
        <v>75000</v>
      </c>
      <c r="F32" s="39">
        <v>75000</v>
      </c>
    </row>
    <row r="33" spans="1:6" x14ac:dyDescent="0.3">
      <c r="A33" s="3"/>
      <c r="B33" s="5" t="s">
        <v>36</v>
      </c>
      <c r="C33" s="22"/>
      <c r="D33" s="39">
        <v>100</v>
      </c>
      <c r="E33" s="39">
        <v>50</v>
      </c>
      <c r="F33" s="39">
        <v>100</v>
      </c>
    </row>
    <row r="34" spans="1:6" x14ac:dyDescent="0.3">
      <c r="A34" s="3"/>
      <c r="B34" s="5" t="s">
        <v>37</v>
      </c>
      <c r="C34" s="22"/>
      <c r="D34" s="40">
        <v>300</v>
      </c>
      <c r="E34" s="40">
        <v>100</v>
      </c>
      <c r="F34" s="40">
        <v>300</v>
      </c>
    </row>
    <row r="35" spans="1:6" x14ac:dyDescent="0.3">
      <c r="A35" s="3"/>
      <c r="B35" s="27"/>
      <c r="C35" s="22"/>
      <c r="D35" s="39">
        <f>SUBTOTAL(9,D28:D34)</f>
        <v>58560</v>
      </c>
      <c r="E35" s="39">
        <f>SUM(E28:E34)</f>
        <v>81110</v>
      </c>
      <c r="F35" s="39">
        <f>SUBTOTAL(9,F28:F34)</f>
        <v>81560</v>
      </c>
    </row>
    <row r="36" spans="1:6" ht="21" customHeight="1" x14ac:dyDescent="0.3">
      <c r="A36" s="3"/>
      <c r="B36" s="35" t="s">
        <v>4</v>
      </c>
      <c r="C36" s="28"/>
      <c r="D36" s="44">
        <f>SUBTOTAL(9,D15:D35)</f>
        <v>100810</v>
      </c>
      <c r="E36" s="44">
        <f>E35+E26+E17</f>
        <v>109010</v>
      </c>
      <c r="F36" s="44">
        <f>SUBTOTAL(9,F15:F35)</f>
        <v>123810</v>
      </c>
    </row>
    <row r="37" spans="1:6" x14ac:dyDescent="0.3">
      <c r="A37" s="3"/>
    </row>
    <row r="38" spans="1:6" x14ac:dyDescent="0.3">
      <c r="A38" s="3"/>
      <c r="B38" s="6"/>
      <c r="C38" s="8"/>
      <c r="D38" s="7"/>
      <c r="E38" s="7"/>
      <c r="F38" s="7"/>
    </row>
    <row r="39" spans="1:6" x14ac:dyDescent="0.3">
      <c r="A39" s="10" t="s">
        <v>10</v>
      </c>
      <c r="B39" s="10" t="s">
        <v>5</v>
      </c>
      <c r="C39" s="11"/>
      <c r="D39" s="13" t="s">
        <v>52</v>
      </c>
      <c r="E39" s="55"/>
    </row>
    <row r="40" spans="1:6" ht="23.25" customHeight="1" x14ac:dyDescent="0.3">
      <c r="A40" s="14" t="s">
        <v>11</v>
      </c>
      <c r="B40" s="14" t="s">
        <v>8</v>
      </c>
      <c r="C40" s="15">
        <v>5.8125000000000003E-2</v>
      </c>
      <c r="D40" s="57">
        <f>SUM(F8*C40)/12</f>
        <v>596.07187499999998</v>
      </c>
      <c r="E40" s="56"/>
    </row>
    <row r="41" spans="1:6" ht="28.8" x14ac:dyDescent="0.3">
      <c r="A41" s="16" t="s">
        <v>12</v>
      </c>
      <c r="B41" s="17" t="s">
        <v>9</v>
      </c>
      <c r="C41" s="18">
        <v>4.1149999999999999E-2</v>
      </c>
      <c r="D41" s="57">
        <f>SUM(F8*C41)/12</f>
        <v>421.99324999999999</v>
      </c>
      <c r="E41" s="56"/>
    </row>
    <row r="42" spans="1:6" ht="21" customHeight="1" x14ac:dyDescent="0.3"/>
  </sheetData>
  <mergeCells count="4">
    <mergeCell ref="B1:F1"/>
    <mergeCell ref="B2:F2"/>
    <mergeCell ref="B3:F3"/>
    <mergeCell ref="B4:F4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2021</vt:lpstr>
      <vt:lpstr>2022</vt:lpstr>
      <vt:lpstr>2023</vt:lpstr>
      <vt:lpstr>Sheet1</vt:lpstr>
      <vt:lpstr>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Jaime Galiano</dc:creator>
  <cp:lastModifiedBy>jamie blum</cp:lastModifiedBy>
  <cp:lastPrinted>2017-11-28T19:10:29Z</cp:lastPrinted>
  <dcterms:created xsi:type="dcterms:W3CDTF">2012-02-23T18:34:46Z</dcterms:created>
  <dcterms:modified xsi:type="dcterms:W3CDTF">2024-10-11T14:26:27Z</dcterms:modified>
</cp:coreProperties>
</file>